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55" windowWidth="27495" windowHeight="14250"/>
  </bookViews>
  <sheets>
    <sheet name="Rekapitulace stavby" sheetId="1" r:id="rId1"/>
    <sheet name="SO 1.1 - Zřízení povrchu ..." sheetId="2" r:id="rId2"/>
    <sheet name="Pokyny pro vyplnění" sheetId="3" r:id="rId3"/>
  </sheets>
  <definedNames>
    <definedName name="_xlnm._FilterDatabase" localSheetId="1" hidden="1">'SO 1.1 - Zřízení povrchu ...'!$C$88:$K$200</definedName>
    <definedName name="_xlnm.Print_Titles" localSheetId="0">'Rekapitulace stavby'!$49:$49</definedName>
    <definedName name="_xlnm.Print_Titles" localSheetId="1">'SO 1.1 - Zřízení povrchu ...'!$88:$88</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Area" localSheetId="1">'SO 1.1 - Zřízení povrchu ...'!$C$4:$J$36,'SO 1.1 - Zřízení povrchu ...'!$C$42:$J$70,'SO 1.1 - Zřízení povrchu ...'!$C$76:$K$200</definedName>
  </definedNames>
  <calcPr calcId="145621"/>
</workbook>
</file>

<file path=xl/calcChain.xml><?xml version="1.0" encoding="utf-8"?>
<calcChain xmlns="http://schemas.openxmlformats.org/spreadsheetml/2006/main">
  <c r="AY52" i="1" l="1"/>
  <c r="AX52" i="1"/>
  <c r="BI200" i="2"/>
  <c r="BH200" i="2"/>
  <c r="BG200" i="2"/>
  <c r="BF200" i="2"/>
  <c r="T200" i="2"/>
  <c r="T199" i="2" s="1"/>
  <c r="R200" i="2"/>
  <c r="R199" i="2" s="1"/>
  <c r="P200" i="2"/>
  <c r="P199" i="2" s="1"/>
  <c r="BK200" i="2"/>
  <c r="BK199" i="2" s="1"/>
  <c r="J199" i="2" s="1"/>
  <c r="J69" i="2" s="1"/>
  <c r="J200" i="2"/>
  <c r="BE200" i="2" s="1"/>
  <c r="BI198" i="2"/>
  <c r="BH198" i="2"/>
  <c r="BG198" i="2"/>
  <c r="BF198" i="2"/>
  <c r="T198" i="2"/>
  <c r="T197" i="2" s="1"/>
  <c r="R198" i="2"/>
  <c r="R197" i="2" s="1"/>
  <c r="P198" i="2"/>
  <c r="P197" i="2" s="1"/>
  <c r="BK198" i="2"/>
  <c r="BK197" i="2" s="1"/>
  <c r="J197" i="2" s="1"/>
  <c r="J68" i="2" s="1"/>
  <c r="J198" i="2"/>
  <c r="BE198" i="2" s="1"/>
  <c r="BI196" i="2"/>
  <c r="BH196" i="2"/>
  <c r="BG196" i="2"/>
  <c r="BF196" i="2"/>
  <c r="T196" i="2"/>
  <c r="T195" i="2" s="1"/>
  <c r="R196" i="2"/>
  <c r="R195" i="2" s="1"/>
  <c r="P196" i="2"/>
  <c r="P195" i="2" s="1"/>
  <c r="P194" i="2" s="1"/>
  <c r="BK196" i="2"/>
  <c r="BK195" i="2" s="1"/>
  <c r="J196" i="2"/>
  <c r="BE196" i="2" s="1"/>
  <c r="BI192" i="2"/>
  <c r="BH192" i="2"/>
  <c r="BG192" i="2"/>
  <c r="BF192" i="2"/>
  <c r="T192" i="2"/>
  <c r="T191" i="2" s="1"/>
  <c r="T190" i="2" s="1"/>
  <c r="R192" i="2"/>
  <c r="R191" i="2" s="1"/>
  <c r="R190" i="2" s="1"/>
  <c r="P192" i="2"/>
  <c r="P191" i="2" s="1"/>
  <c r="P190" i="2" s="1"/>
  <c r="BK192" i="2"/>
  <c r="BK191" i="2" s="1"/>
  <c r="J192" i="2"/>
  <c r="BE192" i="2" s="1"/>
  <c r="BI188" i="2"/>
  <c r="BH188" i="2"/>
  <c r="BG188" i="2"/>
  <c r="BF188" i="2"/>
  <c r="T188" i="2"/>
  <c r="T187" i="2" s="1"/>
  <c r="R188" i="2"/>
  <c r="R187" i="2" s="1"/>
  <c r="P188" i="2"/>
  <c r="P187" i="2" s="1"/>
  <c r="BK188" i="2"/>
  <c r="BK187" i="2" s="1"/>
  <c r="J187" i="2" s="1"/>
  <c r="J63" i="2" s="1"/>
  <c r="J188" i="2"/>
  <c r="BE188" i="2" s="1"/>
  <c r="BI184" i="2"/>
  <c r="BH184" i="2"/>
  <c r="BG184" i="2"/>
  <c r="BF184" i="2"/>
  <c r="BE184" i="2"/>
  <c r="T184" i="2"/>
  <c r="R184" i="2"/>
  <c r="P184" i="2"/>
  <c r="BK184" i="2"/>
  <c r="J184" i="2"/>
  <c r="BI181" i="2"/>
  <c r="BH181" i="2"/>
  <c r="BG181" i="2"/>
  <c r="BF181" i="2"/>
  <c r="T181" i="2"/>
  <c r="R181" i="2"/>
  <c r="P181" i="2"/>
  <c r="BK181" i="2"/>
  <c r="J181" i="2"/>
  <c r="BE181" i="2" s="1"/>
  <c r="BI179" i="2"/>
  <c r="BH179" i="2"/>
  <c r="BG179" i="2"/>
  <c r="BF179" i="2"/>
  <c r="BE179" i="2"/>
  <c r="T179" i="2"/>
  <c r="R179" i="2"/>
  <c r="P179" i="2"/>
  <c r="BK179" i="2"/>
  <c r="J179" i="2"/>
  <c r="BI176" i="2"/>
  <c r="BH176" i="2"/>
  <c r="BG176" i="2"/>
  <c r="BF176" i="2"/>
  <c r="BE176" i="2"/>
  <c r="T176" i="2"/>
  <c r="T175" i="2" s="1"/>
  <c r="R176" i="2"/>
  <c r="R175" i="2" s="1"/>
  <c r="P176" i="2"/>
  <c r="P175" i="2" s="1"/>
  <c r="BK176" i="2"/>
  <c r="BK175" i="2" s="1"/>
  <c r="J175" i="2" s="1"/>
  <c r="J62" i="2" s="1"/>
  <c r="J176" i="2"/>
  <c r="BI173" i="2"/>
  <c r="BH173" i="2"/>
  <c r="BG173" i="2"/>
  <c r="BF173" i="2"/>
  <c r="T173" i="2"/>
  <c r="R173" i="2"/>
  <c r="P173" i="2"/>
  <c r="BK173" i="2"/>
  <c r="J173" i="2"/>
  <c r="BE173" i="2" s="1"/>
  <c r="BI171" i="2"/>
  <c r="BH171" i="2"/>
  <c r="BG171" i="2"/>
  <c r="BF171" i="2"/>
  <c r="T171" i="2"/>
  <c r="R171" i="2"/>
  <c r="P171" i="2"/>
  <c r="BK171" i="2"/>
  <c r="J171" i="2"/>
  <c r="BE171" i="2" s="1"/>
  <c r="BI168" i="2"/>
  <c r="BH168" i="2"/>
  <c r="BG168" i="2"/>
  <c r="BF168" i="2"/>
  <c r="T168" i="2"/>
  <c r="R168" i="2"/>
  <c r="P168" i="2"/>
  <c r="BK168" i="2"/>
  <c r="J168" i="2"/>
  <c r="BE168" i="2" s="1"/>
  <c r="BI165" i="2"/>
  <c r="BH165" i="2"/>
  <c r="BG165" i="2"/>
  <c r="BF165" i="2"/>
  <c r="BE165" i="2"/>
  <c r="T165" i="2"/>
  <c r="R165" i="2"/>
  <c r="P165" i="2"/>
  <c r="BK165" i="2"/>
  <c r="J165" i="2"/>
  <c r="BI162" i="2"/>
  <c r="BH162" i="2"/>
  <c r="BG162" i="2"/>
  <c r="BF162" i="2"/>
  <c r="BE162" i="2"/>
  <c r="T162" i="2"/>
  <c r="R162" i="2"/>
  <c r="P162" i="2"/>
  <c r="BK162" i="2"/>
  <c r="J162" i="2"/>
  <c r="BI159" i="2"/>
  <c r="BH159" i="2"/>
  <c r="BG159" i="2"/>
  <c r="BF159" i="2"/>
  <c r="BE159" i="2"/>
  <c r="T159" i="2"/>
  <c r="R159" i="2"/>
  <c r="P159" i="2"/>
  <c r="BK159" i="2"/>
  <c r="J159" i="2"/>
  <c r="BI157" i="2"/>
  <c r="BH157" i="2"/>
  <c r="BG157" i="2"/>
  <c r="BF157" i="2"/>
  <c r="BE157" i="2"/>
  <c r="T157" i="2"/>
  <c r="R157" i="2"/>
  <c r="P157" i="2"/>
  <c r="BK157" i="2"/>
  <c r="J157" i="2"/>
  <c r="BI154" i="2"/>
  <c r="BH154" i="2"/>
  <c r="BG154" i="2"/>
  <c r="BF154" i="2"/>
  <c r="BE154" i="2"/>
  <c r="T154" i="2"/>
  <c r="R154" i="2"/>
  <c r="P154" i="2"/>
  <c r="BK154" i="2"/>
  <c r="J154" i="2"/>
  <c r="BI151" i="2"/>
  <c r="BH151" i="2"/>
  <c r="BG151" i="2"/>
  <c r="BF151" i="2"/>
  <c r="BE151" i="2"/>
  <c r="T151" i="2"/>
  <c r="R151" i="2"/>
  <c r="P151" i="2"/>
  <c r="BK151" i="2"/>
  <c r="J151" i="2"/>
  <c r="BI149" i="2"/>
  <c r="BH149" i="2"/>
  <c r="BG149" i="2"/>
  <c r="BF149" i="2"/>
  <c r="BE149" i="2"/>
  <c r="T149" i="2"/>
  <c r="R149" i="2"/>
  <c r="P149" i="2"/>
  <c r="BK149" i="2"/>
  <c r="J149" i="2"/>
  <c r="BI146" i="2"/>
  <c r="BH146" i="2"/>
  <c r="BG146" i="2"/>
  <c r="BF146" i="2"/>
  <c r="BE146" i="2"/>
  <c r="T146" i="2"/>
  <c r="T145" i="2" s="1"/>
  <c r="R146" i="2"/>
  <c r="R145" i="2" s="1"/>
  <c r="P146" i="2"/>
  <c r="P145" i="2" s="1"/>
  <c r="BK146" i="2"/>
  <c r="BK145" i="2" s="1"/>
  <c r="J145" i="2" s="1"/>
  <c r="J61" i="2" s="1"/>
  <c r="J146" i="2"/>
  <c r="BI142" i="2"/>
  <c r="BH142" i="2"/>
  <c r="BG142" i="2"/>
  <c r="BF142" i="2"/>
  <c r="T142" i="2"/>
  <c r="R142" i="2"/>
  <c r="P142" i="2"/>
  <c r="BK142" i="2"/>
  <c r="J142" i="2"/>
  <c r="BE142" i="2" s="1"/>
  <c r="BI138" i="2"/>
  <c r="BH138" i="2"/>
  <c r="BG138" i="2"/>
  <c r="BF138" i="2"/>
  <c r="T138" i="2"/>
  <c r="R138" i="2"/>
  <c r="P138" i="2"/>
  <c r="BK138" i="2"/>
  <c r="J138" i="2"/>
  <c r="BE138" i="2" s="1"/>
  <c r="BI136" i="2"/>
  <c r="BH136" i="2"/>
  <c r="BG136" i="2"/>
  <c r="BF136" i="2"/>
  <c r="T136" i="2"/>
  <c r="R136" i="2"/>
  <c r="P136" i="2"/>
  <c r="BK136" i="2"/>
  <c r="J136" i="2"/>
  <c r="BE136" i="2" s="1"/>
  <c r="BI135" i="2"/>
  <c r="BH135" i="2"/>
  <c r="BG135" i="2"/>
  <c r="BF135" i="2"/>
  <c r="BE135" i="2"/>
  <c r="T135" i="2"/>
  <c r="R135" i="2"/>
  <c r="P135" i="2"/>
  <c r="BK135" i="2"/>
  <c r="J135" i="2"/>
  <c r="BI133" i="2"/>
  <c r="BH133" i="2"/>
  <c r="BG133" i="2"/>
  <c r="BF133" i="2"/>
  <c r="T133" i="2"/>
  <c r="R133" i="2"/>
  <c r="P133" i="2"/>
  <c r="BK133" i="2"/>
  <c r="J133" i="2"/>
  <c r="BE133" i="2" s="1"/>
  <c r="BI130" i="2"/>
  <c r="BH130" i="2"/>
  <c r="BG130" i="2"/>
  <c r="BF130" i="2"/>
  <c r="BE130" i="2"/>
  <c r="T130" i="2"/>
  <c r="T129" i="2" s="1"/>
  <c r="R130" i="2"/>
  <c r="R129" i="2" s="1"/>
  <c r="P130" i="2"/>
  <c r="P129" i="2" s="1"/>
  <c r="BK130" i="2"/>
  <c r="BK129" i="2" s="1"/>
  <c r="J129" i="2" s="1"/>
  <c r="J60" i="2" s="1"/>
  <c r="J130" i="2"/>
  <c r="BI126" i="2"/>
  <c r="BH126" i="2"/>
  <c r="BG126" i="2"/>
  <c r="BF126" i="2"/>
  <c r="BE126" i="2"/>
  <c r="T126" i="2"/>
  <c r="R126" i="2"/>
  <c r="P126" i="2"/>
  <c r="BK126" i="2"/>
  <c r="J126" i="2"/>
  <c r="BI123" i="2"/>
  <c r="BH123" i="2"/>
  <c r="BG123" i="2"/>
  <c r="BF123" i="2"/>
  <c r="T123" i="2"/>
  <c r="R123" i="2"/>
  <c r="P123" i="2"/>
  <c r="BK123" i="2"/>
  <c r="J123" i="2"/>
  <c r="BE123" i="2" s="1"/>
  <c r="BI120" i="2"/>
  <c r="BH120" i="2"/>
  <c r="BG120" i="2"/>
  <c r="BF120" i="2"/>
  <c r="BE120" i="2"/>
  <c r="T120" i="2"/>
  <c r="T119" i="2" s="1"/>
  <c r="R120" i="2"/>
  <c r="R119" i="2" s="1"/>
  <c r="P120" i="2"/>
  <c r="P119" i="2" s="1"/>
  <c r="BK120" i="2"/>
  <c r="BK119" i="2" s="1"/>
  <c r="J119" i="2" s="1"/>
  <c r="J59" i="2" s="1"/>
  <c r="J120" i="2"/>
  <c r="BI116" i="2"/>
  <c r="BH116" i="2"/>
  <c r="BG116" i="2"/>
  <c r="BF116" i="2"/>
  <c r="T116" i="2"/>
  <c r="R116" i="2"/>
  <c r="P116" i="2"/>
  <c r="BK116" i="2"/>
  <c r="J116" i="2"/>
  <c r="BE116" i="2" s="1"/>
  <c r="BI113" i="2"/>
  <c r="BH113" i="2"/>
  <c r="BG113" i="2"/>
  <c r="BF113" i="2"/>
  <c r="BE113" i="2"/>
  <c r="T113" i="2"/>
  <c r="R113" i="2"/>
  <c r="P113" i="2"/>
  <c r="BK113" i="2"/>
  <c r="J113" i="2"/>
  <c r="BI111" i="2"/>
  <c r="BH111" i="2"/>
  <c r="BG111" i="2"/>
  <c r="BF111" i="2"/>
  <c r="T111" i="2"/>
  <c r="R111" i="2"/>
  <c r="P111" i="2"/>
  <c r="BK111" i="2"/>
  <c r="J111" i="2"/>
  <c r="BE111" i="2" s="1"/>
  <c r="BI109" i="2"/>
  <c r="BH109" i="2"/>
  <c r="BG109" i="2"/>
  <c r="BF109" i="2"/>
  <c r="BE109" i="2"/>
  <c r="T109" i="2"/>
  <c r="R109" i="2"/>
  <c r="P109" i="2"/>
  <c r="BK109" i="2"/>
  <c r="J109" i="2"/>
  <c r="BI106" i="2"/>
  <c r="BH106" i="2"/>
  <c r="BG106" i="2"/>
  <c r="BF106" i="2"/>
  <c r="T106" i="2"/>
  <c r="R106" i="2"/>
  <c r="P106" i="2"/>
  <c r="BK106" i="2"/>
  <c r="J106" i="2"/>
  <c r="BE106" i="2" s="1"/>
  <c r="BI103" i="2"/>
  <c r="BH103" i="2"/>
  <c r="BG103" i="2"/>
  <c r="BF103" i="2"/>
  <c r="BE103" i="2"/>
  <c r="T103" i="2"/>
  <c r="R103" i="2"/>
  <c r="P103" i="2"/>
  <c r="BK103" i="2"/>
  <c r="J103" i="2"/>
  <c r="BI101" i="2"/>
  <c r="BH101" i="2"/>
  <c r="BG101" i="2"/>
  <c r="BF101" i="2"/>
  <c r="T101" i="2"/>
  <c r="R101" i="2"/>
  <c r="P101" i="2"/>
  <c r="BK101" i="2"/>
  <c r="J101" i="2"/>
  <c r="BE101" i="2" s="1"/>
  <c r="BI98" i="2"/>
  <c r="BH98" i="2"/>
  <c r="BG98" i="2"/>
  <c r="BF98" i="2"/>
  <c r="BE98" i="2"/>
  <c r="T98" i="2"/>
  <c r="R98" i="2"/>
  <c r="P98" i="2"/>
  <c r="BK98" i="2"/>
  <c r="J98" i="2"/>
  <c r="BI95" i="2"/>
  <c r="BH95" i="2"/>
  <c r="BG95" i="2"/>
  <c r="BF95" i="2"/>
  <c r="T95" i="2"/>
  <c r="R95" i="2"/>
  <c r="P95" i="2"/>
  <c r="BK95" i="2"/>
  <c r="J95" i="2"/>
  <c r="BE95" i="2" s="1"/>
  <c r="BI92" i="2"/>
  <c r="F34" i="2" s="1"/>
  <c r="BD52" i="1" s="1"/>
  <c r="BD51" i="1" s="1"/>
  <c r="W30" i="1" s="1"/>
  <c r="BH92" i="2"/>
  <c r="F33" i="2" s="1"/>
  <c r="BC52" i="1" s="1"/>
  <c r="BC51" i="1" s="1"/>
  <c r="BG92" i="2"/>
  <c r="F32" i="2" s="1"/>
  <c r="BB52" i="1" s="1"/>
  <c r="BB51" i="1" s="1"/>
  <c r="BF92" i="2"/>
  <c r="J31" i="2" s="1"/>
  <c r="AW52" i="1" s="1"/>
  <c r="BE92" i="2"/>
  <c r="T92" i="2"/>
  <c r="T91" i="2" s="1"/>
  <c r="T90" i="2" s="1"/>
  <c r="R92" i="2"/>
  <c r="R91" i="2" s="1"/>
  <c r="P92" i="2"/>
  <c r="P91" i="2" s="1"/>
  <c r="BK92" i="2"/>
  <c r="BK91" i="2" s="1"/>
  <c r="J92" i="2"/>
  <c r="J85" i="2"/>
  <c r="F85" i="2"/>
  <c r="J83" i="2"/>
  <c r="F83" i="2"/>
  <c r="E81" i="2"/>
  <c r="F52" i="2"/>
  <c r="J51" i="2"/>
  <c r="F51" i="2"/>
  <c r="F49" i="2"/>
  <c r="E47" i="2"/>
  <c r="J18" i="2"/>
  <c r="E18" i="2"/>
  <c r="F86" i="2" s="1"/>
  <c r="J17" i="2"/>
  <c r="J12" i="2"/>
  <c r="J49" i="2" s="1"/>
  <c r="E7" i="2"/>
  <c r="E45" i="2" s="1"/>
  <c r="AS51" i="1"/>
  <c r="L47" i="1"/>
  <c r="AM46" i="1"/>
  <c r="L46" i="1"/>
  <c r="AM44" i="1"/>
  <c r="L44" i="1"/>
  <c r="L42" i="1"/>
  <c r="L41" i="1"/>
  <c r="W29" i="1" l="1"/>
  <c r="AY51" i="1"/>
  <c r="BK190" i="2"/>
  <c r="J190" i="2" s="1"/>
  <c r="J64" i="2" s="1"/>
  <c r="J191" i="2"/>
  <c r="J65" i="2" s="1"/>
  <c r="BK90" i="2"/>
  <c r="J91" i="2"/>
  <c r="J58" i="2" s="1"/>
  <c r="J30" i="2"/>
  <c r="AV52" i="1" s="1"/>
  <c r="AT52" i="1" s="1"/>
  <c r="J195" i="2"/>
  <c r="J67" i="2" s="1"/>
  <c r="BK194" i="2"/>
  <c r="J194" i="2" s="1"/>
  <c r="J66" i="2" s="1"/>
  <c r="P90" i="2"/>
  <c r="P89" i="2" s="1"/>
  <c r="AU52" i="1" s="1"/>
  <c r="AU51" i="1" s="1"/>
  <c r="R90" i="2"/>
  <c r="R89" i="2" s="1"/>
  <c r="W28" i="1"/>
  <c r="AX51" i="1"/>
  <c r="R194" i="2"/>
  <c r="T194" i="2"/>
  <c r="T89" i="2" s="1"/>
  <c r="E79" i="2"/>
  <c r="F31" i="2"/>
  <c r="BA52" i="1" s="1"/>
  <c r="BA51" i="1" s="1"/>
  <c r="F30" i="2"/>
  <c r="AZ52" i="1" s="1"/>
  <c r="AZ51" i="1" s="1"/>
  <c r="W27" i="1" l="1"/>
  <c r="AW51" i="1"/>
  <c r="AK27" i="1" s="1"/>
  <c r="BK89" i="2"/>
  <c r="J89" i="2" s="1"/>
  <c r="J90" i="2"/>
  <c r="J57" i="2" s="1"/>
  <c r="AV51" i="1"/>
  <c r="W26" i="1"/>
  <c r="J56" i="2" l="1"/>
  <c r="J27" i="2"/>
  <c r="AK26" i="1"/>
  <c r="AT51" i="1"/>
  <c r="AG52" i="1" l="1"/>
  <c r="J36" i="2"/>
  <c r="AG51" i="1" l="1"/>
  <c r="AN52" i="1"/>
  <c r="AK23" i="1" l="1"/>
  <c r="AK32" i="1" s="1"/>
  <c r="AN51" i="1"/>
</calcChain>
</file>

<file path=xl/sharedStrings.xml><?xml version="1.0" encoding="utf-8"?>
<sst xmlns="http://schemas.openxmlformats.org/spreadsheetml/2006/main" count="1769" uniqueCount="546">
  <si>
    <t>Export VZ</t>
  </si>
  <si>
    <t>List obsahuje:</t>
  </si>
  <si>
    <t>1) Rekapitulace stavby</t>
  </si>
  <si>
    <t>2) Rekapitulace objektů stavby a soupisů prací</t>
  </si>
  <si>
    <t>3.0</t>
  </si>
  <si>
    <t>ZAMOK</t>
  </si>
  <si>
    <t>False</t>
  </si>
  <si>
    <t>{288181ff-c7c5-4c32-a636-816495b93ecc}</t>
  </si>
  <si>
    <t>0,01</t>
  </si>
  <si>
    <t>21</t>
  </si>
  <si>
    <t>1</t>
  </si>
  <si>
    <t>15</t>
  </si>
  <si>
    <t>REKAPITULACE STAVBY</t>
  </si>
  <si>
    <t>v ---  níže se nacházejí doplnkové a pomocné údaje k sestavám  --- v</t>
  </si>
  <si>
    <t>Návod na vyplnění</t>
  </si>
  <si>
    <t>0,001</t>
  </si>
  <si>
    <t>Kód:</t>
  </si>
  <si>
    <t>2017633</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</si>
  <si>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</si>
  <si>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</si>
  <si>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SO 01 Multifunkční plocha - sportovní areál v Dolní Poustevně u fotbalového hřiště</t>
  </si>
  <si>
    <t>0,1</t>
  </si>
  <si>
    <t>KSO:</t>
  </si>
  <si>
    <t/>
  </si>
  <si>
    <t>CC-CZ:</t>
  </si>
  <si>
    <t>Místo:</t>
  </si>
  <si>
    <t>p.p.č. 399/10 a 399/30, k.ú. Dolní Poustevna</t>
  </si>
  <si>
    <t>Datum:</t>
  </si>
  <si>
    <t>21.3.2017</t>
  </si>
  <si>
    <t>10</t>
  </si>
  <si>
    <t>100</t>
  </si>
  <si>
    <t>Zadavatel:</t>
  </si>
  <si>
    <t>IČ:</t>
  </si>
  <si>
    <t>Město Dolní Poustevna</t>
  </si>
  <si>
    <t>DIČ:</t>
  </si>
  <si>
    <t>Uchazeč:</t>
  </si>
  <si>
    <t>Vyplň údaj</t>
  </si>
  <si>
    <t>Projektant:</t>
  </si>
  <si>
    <t>True</t>
  </si>
  <si>
    <t>ProProjekt,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</si>
  <si>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</si>
  <si>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</si>
  <si>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</si>
  <si>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</si>
  <si>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</si>
  <si>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</si>
  <si>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</si>
  <si>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</si>
  <si>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</si>
  <si>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</si>
  <si>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</si>
  <si>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</si>
  <si>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</si>
  <si>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</si>
  <si>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</si>
  <si>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</si>
  <si>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</si>
  <si>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</si>
  <si>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</si>
  <si>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</si>
  <si>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</si>
  <si>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</si>
  <si>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</si>
  <si>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</si>
  <si>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</si>
  <si>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</si>
  <si>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</si>
  <si>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</si>
  <si>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</si>
  <si>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</si>
  <si>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</si>
  <si>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</si>
  <si>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</si>
  <si>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</si>
  <si>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</si>
  <si>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</si>
  <si>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</si>
  <si>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</si>
  <si>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</si>
  <si>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</si>
  <si>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</si>
  <si>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1.1</t>
  </si>
  <si>
    <t>Zřízení povrchu multifunkčního hřiště</t>
  </si>
  <si>
    <t>STA</t>
  </si>
  <si>
    <t>{c13190cb-0187-4f46-b6e4-ec4b34e003a1}</t>
  </si>
  <si>
    <t>2</t>
  </si>
  <si>
    <t>1) Krycí list soupisu</t>
  </si>
  <si>
    <t>2) Rekapitulace</t>
  </si>
  <si>
    <t>3) Soupis prací</t>
  </si>
  <si>
    <t>Zpět na list:</t>
  </si>
  <si>
    <t>Rekapitulace stavby</t>
  </si>
  <si>
    <t>KRYCÍ LIST SOUPISU</t>
  </si>
  <si>
    <t>Objekt:</t>
  </si>
  <si>
    <t>SO 1.1 - Zřízení povrchu multifunkčního hřiště</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</si>
  <si>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</si>
  <si>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</si>
  <si>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</si>
  <si>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</si>
  <si>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</si>
  <si>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</si>
  <si>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</si>
  <si>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</si>
  <si>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 pozemní</t>
  </si>
  <si>
    <t xml:space="preserve">    9 - Ostatní konstrukce a práce, bourání</t>
  </si>
  <si>
    <t xml:space="preserve">    997 - Přesun sutě</t>
  </si>
  <si>
    <t xml:space="preserve">    998 - Přesun hmot</t>
  </si>
  <si>
    <t>PSV - Práce a dodávky PSV</t>
  </si>
  <si>
    <t xml:space="preserve">    767 - Konstrukce zámečnické</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</si>
  <si>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</si>
  <si>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</si>
  <si>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</si>
  <si>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</si>
  <si>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</si>
  <si>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</si>
  <si>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</si>
  <si>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</si>
  <si>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</si>
  <si>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</si>
  <si>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</si>
  <si>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</si>
  <si>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</si>
  <si>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</si>
  <si>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</si>
  <si>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</si>
  <si>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</si>
  <si>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</si>
  <si>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</si>
  <si>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</si>
  <si>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</si>
  <si>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</si>
  <si>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</si>
  <si>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113107131</t>
  </si>
  <si>
    <t>Odstranění podkladů nebo krytů s přemístěním hmot na skládku na vzdálenost do 3 m nebo s naložením na dopravní prostředek v ploše jednotlivě do 50 m2 z betonu prostého, o tl. vrstvy přes 100 do 150 mm</t>
  </si>
  <si>
    <t>m2</t>
  </si>
  <si>
    <t>CS ÚRS 2017 01</t>
  </si>
  <si>
    <t>4</t>
  </si>
  <si>
    <t>-1446755350</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</si>
  <si>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</si>
  <si>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</si>
  <si>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</si>
  <si>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152,5*0,2"pro obrubník</t>
  </si>
  <si>
    <t>121101101</t>
  </si>
  <si>
    <t>Sejmutí ornice nebo lesní půdy s vodorovným přemístěním na hromady v místě upotřebení nebo na dočasné či trvalé skládky se složením, na vzdálenost do 50 m</t>
  </si>
  <si>
    <t>m3</t>
  </si>
  <si>
    <t>-2026817699</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</si>
  <si>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</si>
  <si>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20*0,5*0,1"pro dobetonávku</t>
  </si>
  <si>
    <t>3</t>
  </si>
  <si>
    <t>132301101</t>
  </si>
  <si>
    <t>Hloubení zapažených i nezapažených rýh šířky do 600 mm s urovnáním dna do předepsaného profilu a spádu v hornině tř. 4 do 100 m3</t>
  </si>
  <si>
    <t>212995523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</si>
  <si>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</si>
  <si>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20*0,5*0,5"pro dobetonávku</t>
  </si>
  <si>
    <t>132301109</t>
  </si>
  <si>
    <t>Hloubení zapažených i nezapažených rýh šířky do 600 mm s urovnáním dna do předepsaného profilu a spádu v hornině tř. 4 Příplatek k cenám za lepivost horniny tř. 4</t>
  </si>
  <si>
    <t>2119484100</t>
  </si>
  <si>
    <t>5</t>
  </si>
  <si>
    <t>162701105</t>
  </si>
  <si>
    <t>Vodorovné přemístění výkopku nebo sypaniny po suchu na obvyklém dopravním prostředku, bez naložení výkopku, avšak se složením bez rozhrnutí z horniny tř. 1 až 4 na vzdálenost přes 9 000 do 10 000 m</t>
  </si>
  <si>
    <t>-1602262467</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</si>
  <si>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</si>
  <si>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5"viz. výkop</t>
  </si>
  <si>
    <t>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</si>
  <si>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</si>
  <si>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</si>
  <si>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114075968</t>
  </si>
  <si>
    <t>5*40 'Přepočtené koeficientem množství</t>
  </si>
  <si>
    <t>7</t>
  </si>
  <si>
    <t>167101101</t>
  </si>
  <si>
    <t>Nakládání, skládání a překládání neulehlého výkopku nebo sypaniny nakládání, množství do 100 m3, z hornin tř. 1 až 4</t>
  </si>
  <si>
    <t>-1455866152</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</si>
  <si>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</si>
  <si>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8</t>
  </si>
  <si>
    <t>171201201</t>
  </si>
  <si>
    <t>Uložení sypaniny na skládky</t>
  </si>
  <si>
    <t>-1159660512</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</si>
  <si>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</si>
  <si>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9</t>
  </si>
  <si>
    <t>171201211</t>
  </si>
  <si>
    <t>Uložení sypaniny poplatek za uložení sypaniny na skládce (skládkovné)</t>
  </si>
  <si>
    <t>t</t>
  </si>
  <si>
    <t>874918130</t>
  </si>
  <si>
    <t>5*2 'Přepočtené koeficientem množství</t>
  </si>
  <si>
    <t>182301121</t>
  </si>
  <si>
    <t>Rozprostření a urovnání ornice ve svahu sklonu přes 1:5 při souvislé ploše do 500 m2, tl. vrstvy do 100 mm</t>
  </si>
  <si>
    <t>155330468</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</si>
  <si>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</si>
  <si>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1/0,05</t>
  </si>
  <si>
    <t>Zakládání</t>
  </si>
  <si>
    <t>11</t>
  </si>
  <si>
    <t>271532212</t>
  </si>
  <si>
    <t>Podsyp pod základové konstrukce se zhutněním a urovnáním povrchu z kameniva hrubého, frakce 16 - 32 mm</t>
  </si>
  <si>
    <t>417371905</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</si>
  <si>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</si>
  <si>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20*0,5*0,2"pro dobetonávku</t>
  </si>
  <si>
    <t>12</t>
  </si>
  <si>
    <t>273322511</t>
  </si>
  <si>
    <t>Základy z betonu železového (bez výztuže) desky z betonu se zvýšenými nároky na prostředí tř. C 25/30</t>
  </si>
  <si>
    <t>1314494808</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</si>
  <si>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</si>
  <si>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20*0,5*0,3</t>
  </si>
  <si>
    <t>13</t>
  </si>
  <si>
    <t>274361821</t>
  </si>
  <si>
    <t>Výztuž základů pasů z betonářské oceli 10 505 (R) nebo BSt 500</t>
  </si>
  <si>
    <t>-1803033245</t>
  </si>
  <si>
    <t xml:space="preserve">Poznámka k souboru cen:_x000D_
1. Ceny platí pro desky rovné, s náběhy, hřibové nebo upnuté do žeber včetně výztuže těchto žeber. </t>
  </si>
  <si>
    <t>(20*2)*0,63/1000"r10</t>
  </si>
  <si>
    <t>Komunikace pozemní</t>
  </si>
  <si>
    <t>14</t>
  </si>
  <si>
    <t>565125121</t>
  </si>
  <si>
    <t>Asfaltový beton vrstva podkladní ACP 16 (obalované kamenivo střednězrnné - OKS) s rozprostřením a zhutněním v pruhu šířky přes 3 m, po zhutnění tl. 40 mm</t>
  </si>
  <si>
    <t>-1019397341</t>
  </si>
  <si>
    <t xml:space="preserve">Poznámka k souboru cen:_x000D_
1. ČSN EN 13108-1 připouští pro ACP 16 pouze tl. 50 až 80 mm. </t>
  </si>
  <si>
    <t>1450"40 mm dle projektu + 20 mm po vyrovnání povrchu</t>
  </si>
  <si>
    <t>573231112</t>
  </si>
  <si>
    <t>Postřik spojovací PS bez posypu kamenivem ze silniční emulze, v množství 0,80 kg/m2</t>
  </si>
  <si>
    <t>756423430</t>
  </si>
  <si>
    <t>1450"pod hřiště</t>
  </si>
  <si>
    <t>16</t>
  </si>
  <si>
    <t>577133121</t>
  </si>
  <si>
    <t>Asfaltový beton vrstva obrusná ACO 8 (ABJ) s rozprostřením a se zhutněním z nemodifikovaného asfaltu v pruhu šířky přes 3 m, po zhutnění tl. 40 mm</t>
  </si>
  <si>
    <t>-793414808</t>
  </si>
  <si>
    <t>17</t>
  </si>
  <si>
    <t>579221221</t>
  </si>
  <si>
    <t>Venkovní lité pryžové povrchy na asfaltový podklad jednovrstvé tloušťky13 mm s impregnací na podklad, prováděné strojně plochy přes 300 m2 jedna barva červená, zelená</t>
  </si>
  <si>
    <t>246619170</t>
  </si>
  <si>
    <t xml:space="preserve">Poznámka k souboru cen:_x000D_
1. V cenách nejsou započteny náklady na vyrovnání podkladu, tyto se oceňují cenami souboru cen katalogu 572 1.-1... Vyrovnání povrchu dosavadních krytů katalogu 822-1 Komunikace pozemní a letiště. </t>
  </si>
  <si>
    <t>18</t>
  </si>
  <si>
    <t>579291111</t>
  </si>
  <si>
    <t>Venkovní lité pryžové povrchy - vodorovné značení (lajnování) dvousložkovým elastickým lakem</t>
  </si>
  <si>
    <t>m</t>
  </si>
  <si>
    <t>-1409274626</t>
  </si>
  <si>
    <t>136"ohraničení hřiště</t>
  </si>
  <si>
    <t>120+(21,5+24,5)*2+26*3"házená fotbal</t>
  </si>
  <si>
    <t>Součet</t>
  </si>
  <si>
    <t>19</t>
  </si>
  <si>
    <t>599142111</t>
  </si>
  <si>
    <t>Úprava zálivky dilatačních nebo pracovních spár v cementobetonovém krytu, hloubky do 40 mm, šířky přes 20 do 40 mm</t>
  </si>
  <si>
    <t>-520417629</t>
  </si>
  <si>
    <t xml:space="preserve">Poznámka k souboru cen:_x000D_
1. Ceny lze použít i pro spáry v cementobetonovém krytu pro pěší. 2. V cenách jsou započteny i náklady na odstranění zvětralé asfaltové zálivky, na vyčištění spár, zalití spár asfaltovou zálivkou, nátěr asfaltovým lakem a posyp drtí. </t>
  </si>
  <si>
    <t>4*56+6*29,5</t>
  </si>
  <si>
    <t>Ostatní konstrukce a práce, bourání</t>
  </si>
  <si>
    <t>20</t>
  </si>
  <si>
    <t>916331112</t>
  </si>
  <si>
    <t>Osazení zahradního obrubníku betonového s ložem tl. od 50 do 100 mm z betonu prostého tř. C 12/15 s boční opěrou z betonu prostého tř. C 12/15</t>
  </si>
  <si>
    <t>-1033350633</t>
  </si>
  <si>
    <t xml:space="preserve">Poznámka k souboru cen:_x000D_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</si>
  <si>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152,5"obrubníky kolem plochy</t>
  </si>
  <si>
    <t>M</t>
  </si>
  <si>
    <t>592172110</t>
  </si>
  <si>
    <t>obrubník betonový zahradní betonový hladký šedý 100 x 5 x 25 cm</t>
  </si>
  <si>
    <t>kus</t>
  </si>
  <si>
    <t>-1646054451</t>
  </si>
  <si>
    <t>152,5*1,05</t>
  </si>
  <si>
    <t>22</t>
  </si>
  <si>
    <t>9191112-R</t>
  </si>
  <si>
    <t>Řezání dilatačních spár v cementobetonovém krytu pro těsnící zálivku</t>
  </si>
  <si>
    <t>1515351733</t>
  </si>
  <si>
    <t xml:space="preserve">Poznámka k souboru cen:_x000D_
1. V cenách jsou započteny i náklady na vyčištění spár po řezání. </t>
  </si>
  <si>
    <t>23</t>
  </si>
  <si>
    <t>919735123</t>
  </si>
  <si>
    <t>Řezání stávajícího betonového krytu nebo podkladu hloubky přes 100 do 150 mm</t>
  </si>
  <si>
    <t>-1972236285</t>
  </si>
  <si>
    <t xml:space="preserve">Poznámka k souboru cen:_x000D_
1. V cenách jsou započteny i náklady na spotřebu vody. </t>
  </si>
  <si>
    <t>(152,5-15,2)*2"pro obrubník</t>
  </si>
  <si>
    <t>24</t>
  </si>
  <si>
    <t>938122211</t>
  </si>
  <si>
    <t>Hubení porostů herbicidy postřikovačem</t>
  </si>
  <si>
    <t>-1002871602</t>
  </si>
  <si>
    <t>1615"celá bet. plocha</t>
  </si>
  <si>
    <t>25</t>
  </si>
  <si>
    <t>938908411</t>
  </si>
  <si>
    <t>Čištění vozovek splachováním vodou povrchu podkladu nebo krytu živičného, betonového nebo dlážděného</t>
  </si>
  <si>
    <t>611182567</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</si>
  <si>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</si>
  <si>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26</t>
  </si>
  <si>
    <t>938909311</t>
  </si>
  <si>
    <t>Čištění vozovek metením bláta, prachu nebo hlinitého nánosu s odklizením na hromady na vzdálenost do 20 m nebo naložením na dopravní prostředek strojně povrchu podkladu nebo krytu betonového nebo živičného</t>
  </si>
  <si>
    <t>916856032</t>
  </si>
  <si>
    <t>27</t>
  </si>
  <si>
    <t>938909411</t>
  </si>
  <si>
    <t>Čištění vozovek odkopem ručně ulehlého nánosu z povrchu podkladu nebo krytu s odklizením na hromady na vzdálenost do 20 m nebo naložením na dopravní prostředek tloušťky vrstvy do 5 cm</t>
  </si>
  <si>
    <t>-1982581259</t>
  </si>
  <si>
    <t>1615/100*30"30%z celkové plochy betonu</t>
  </si>
  <si>
    <t>28</t>
  </si>
  <si>
    <t>985331115</t>
  </si>
  <si>
    <t>Dodatečné vlepování betonářské výztuže včetně vyvrtání a vyčištění otvoru cementovou aktivovanou maltou průměr výztuže 16 mm</t>
  </si>
  <si>
    <t>744682202</t>
  </si>
  <si>
    <t xml:space="preserve">Poznámka k souboru cen:_x000D_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</si>
  <si>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(20/0,5)*0,1"pro spojení dobetonávky</t>
  </si>
  <si>
    <t>29</t>
  </si>
  <si>
    <t>130210150</t>
  </si>
  <si>
    <t>tyč ocelová žebírková, výztuž do betonu, zn.oceli BSt 500S, v tyčích, D 16 mm</t>
  </si>
  <si>
    <t>-1569614376</t>
  </si>
  <si>
    <t>(40*(0,1+0,5))*1,58/1000</t>
  </si>
  <si>
    <t>30</t>
  </si>
  <si>
    <t>985331911</t>
  </si>
  <si>
    <t>Dodatečné vlepování betonářské výztuže Příplatek k cenám za práci ve stísněném prostoru</t>
  </si>
  <si>
    <t>-2076679284</t>
  </si>
  <si>
    <t>997</t>
  </si>
  <si>
    <t>Přesun sutě</t>
  </si>
  <si>
    <t>31</t>
  </si>
  <si>
    <t>997221569</t>
  </si>
  <si>
    <t>Vodorovná doprava suti bez naložení, ale se složením a s hrubým urovnáním Příplatek k ceně za každý další i započatý 1 km přes 1 km</t>
  </si>
  <si>
    <t>449001659</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</si>
  <si>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</si>
  <si>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37,695*49 'Přepočtené koeficientem množství</t>
  </si>
  <si>
    <t>32</t>
  </si>
  <si>
    <t>997221611</t>
  </si>
  <si>
    <t>Nakládání na dopravní prostředky pro vodorovnou dopravu suti</t>
  </si>
  <si>
    <t>557285104</t>
  </si>
  <si>
    <t xml:space="preserve">Poznámka k souboru cen:_x000D_
1. Ceny lze použít i pro překládání při lomené dopravě. 2. Ceny nelze použít při dopravě po železnici, po vodě nebo neobvyklými dopravními prostředky. </t>
  </si>
  <si>
    <t>33</t>
  </si>
  <si>
    <t>997221815</t>
  </si>
  <si>
    <t>Poplatek za uložení stavebního odpadu na skládce (skládkovné) betonového</t>
  </si>
  <si>
    <t>-1476355329</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</si>
  <si>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</si>
  <si>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9,913+0,004</t>
  </si>
  <si>
    <t>34</t>
  </si>
  <si>
    <t>997221855</t>
  </si>
  <si>
    <t>Poplatek za uložení stavebního odpadu na skládce (skládkovné) z kameniva</t>
  </si>
  <si>
    <t>-576544820</t>
  </si>
  <si>
    <t>0,323+3,23+24,225</t>
  </si>
  <si>
    <t>998</t>
  </si>
  <si>
    <t>Přesun hmot</t>
  </si>
  <si>
    <t>35</t>
  </si>
  <si>
    <t>998225111</t>
  </si>
  <si>
    <t>Přesun hmot pro komunikace s krytem z kameniva, monolitickým betonovým nebo živičným dopravní vzdálenost do 200 m jakékoliv délky objektu</t>
  </si>
  <si>
    <t>1792090935</t>
  </si>
  <si>
    <t xml:space="preserve">Poznámka k souboru cen:_x000D_
1. Ceny lze použít i pro plochy letišť s krytem monolitickým betonovým nebo živičným. </t>
  </si>
  <si>
    <t>PSV</t>
  </si>
  <si>
    <t>Práce a dodávky PSV</t>
  </si>
  <si>
    <t>767</t>
  </si>
  <si>
    <t>Konstrukce zámečnické</t>
  </si>
  <si>
    <t>36</t>
  </si>
  <si>
    <t>7670000-R6a</t>
  </si>
  <si>
    <t>Kotevní prvky do asfaltu pro osazení mantinelů a sítí - podrobná specifikace viz. technická zpráva a výkresová dokkumentace</t>
  </si>
  <si>
    <t>soubor</t>
  </si>
  <si>
    <t>-1949591616</t>
  </si>
  <si>
    <t>P</t>
  </si>
  <si>
    <t>Poznámka k položce:
Mantinely včetně branek, brány a sítě obsažen v SO 1.3-Vybavení multifunkčního hřiště</t>
  </si>
  <si>
    <t>VRN</t>
  </si>
  <si>
    <t>Vedlejší rozpočtové náklady</t>
  </si>
  <si>
    <t>VRN1</t>
  </si>
  <si>
    <t>Průzkumné, geodetické a projektové práce</t>
  </si>
  <si>
    <t>37</t>
  </si>
  <si>
    <t>012002000</t>
  </si>
  <si>
    <t>Hlavní tituly průvodních činností a nákladů průzkumné, geodetické a projektové práce geodetické práce včetně vytyčení inženýrských sítí</t>
  </si>
  <si>
    <t>…</t>
  </si>
  <si>
    <t>1024</t>
  </si>
  <si>
    <t>2113075170</t>
  </si>
  <si>
    <t>VRN3</t>
  </si>
  <si>
    <t>Zařízení staveniště</t>
  </si>
  <si>
    <t>38</t>
  </si>
  <si>
    <t>030001000</t>
  </si>
  <si>
    <t>Základní rozdělení průvodních činností a nákladů zařízení staveniště</t>
  </si>
  <si>
    <t>1558161898</t>
  </si>
  <si>
    <t>VRN4</t>
  </si>
  <si>
    <t>Inženýrská činnost</t>
  </si>
  <si>
    <t>39</t>
  </si>
  <si>
    <t>045002000</t>
  </si>
  <si>
    <t>Hlavní tituly průvodních činností a nákladů inženýrská činnost kompletační a koordinační činnostvčetně dokladové části ke kolaudaci</t>
  </si>
  <si>
    <t>-886909858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</si>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</sst>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8">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37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6"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30"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5"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36" fillId="0" borderId="0" xfId="0" applyFont="1" applyBorder="1" applyAlignment="1" applyProtection="1">
      <alignment vertical="center" wrapText="1"/>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7" fillId="0" borderId="0" xfId="0" applyFont="1" applyBorder="1" applyAlignment="1" applyProtection="1">
      <alignment horizontal="left" vertical="center"/>
    </xf>
    <xf numFmtId="0" fontId="37"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8" fillId="0" borderId="28" xfId="0" applyFont="1" applyBorder="1" applyAlignment="1" applyProtection="1">
      <alignment horizontal="center" vertical="center"/>
    </xf>
    <xf numFmtId="49" fontId="38" fillId="0" borderId="28" xfId="0" applyNumberFormat="1" applyFont="1" applyBorder="1" applyAlignment="1" applyProtection="1">
      <alignment horizontal="left" vertical="center" wrapText="1"/>
    </xf>
    <xf numFmtId="0" fontId="38" fillId="0" borderId="28" xfId="0" applyFont="1" applyBorder="1" applyAlignment="1" applyProtection="1">
      <alignment horizontal="left" vertical="center" wrapText="1"/>
    </xf>
    <xf numFmtId="0" fontId="38" fillId="0" borderId="28" xfId="0" applyFont="1" applyBorder="1" applyAlignment="1" applyProtection="1">
      <alignment horizontal="center" vertical="center" wrapText="1"/>
    </xf>
    <xf numFmtId="167" fontId="38" fillId="0" borderId="28" xfId="0" applyNumberFormat="1" applyFont="1" applyBorder="1" applyAlignment="1" applyProtection="1">
      <alignment vertical="center"/>
    </xf>
    <xf numFmtId="4" fontId="38" fillId="4" borderId="28" xfId="0" applyNumberFormat="1" applyFont="1" applyFill="1" applyBorder="1" applyAlignment="1" applyProtection="1">
      <alignment vertical="center"/>
      <protection locked="0"/>
    </xf>
    <xf numFmtId="4" fontId="38" fillId="0" borderId="28" xfId="0" applyNumberFormat="1" applyFont="1" applyBorder="1" applyAlignment="1" applyProtection="1">
      <alignment vertical="center"/>
    </xf>
    <xf numFmtId="0" fontId="38" fillId="0" borderId="5" xfId="0" applyFont="1" applyBorder="1" applyAlignment="1">
      <alignment vertical="center"/>
    </xf>
    <xf numFmtId="0" fontId="38" fillId="4" borderId="2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39" fillId="0" borderId="29" xfId="0" applyFont="1" applyBorder="1" applyAlignment="1" applyProtection="1">
      <alignment vertical="center" wrapText="1"/>
      <protection locked="0"/>
    </xf>
    <xf numFmtId="0" fontId="39" fillId="0" borderId="30" xfId="0" applyFont="1" applyBorder="1" applyAlignment="1" applyProtection="1">
      <alignment vertical="center" wrapText="1"/>
      <protection locked="0"/>
    </xf>
    <xf numFmtId="0" fontId="39" fillId="0" borderId="31" xfId="0" applyFont="1" applyBorder="1" applyAlignment="1" applyProtection="1">
      <alignment vertical="center" wrapText="1"/>
      <protection locked="0"/>
    </xf>
    <xf numFmtId="0" fontId="39" fillId="0" borderId="32" xfId="0" applyFont="1" applyBorder="1" applyAlignment="1" applyProtection="1">
      <alignment horizontal="center" vertical="center" wrapText="1"/>
      <protection locked="0"/>
    </xf>
    <xf numFmtId="0" fontId="39" fillId="0" borderId="33" xfId="0" applyFont="1" applyBorder="1" applyAlignment="1" applyProtection="1">
      <alignment horizontal="center" vertical="center" wrapText="1"/>
      <protection locked="0"/>
    </xf>
    <xf numFmtId="0" fontId="39" fillId="0" borderId="32" xfId="0" applyFont="1" applyBorder="1" applyAlignment="1" applyProtection="1">
      <alignment vertical="center" wrapText="1"/>
      <protection locked="0"/>
    </xf>
    <xf numFmtId="0" fontId="39" fillId="0" borderId="33" xfId="0" applyFont="1" applyBorder="1" applyAlignment="1" applyProtection="1">
      <alignment vertical="center" wrapText="1"/>
      <protection locked="0"/>
    </xf>
    <xf numFmtId="0" fontId="41" fillId="0" borderId="1"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42" fillId="0" borderId="32" xfId="0" applyFont="1" applyBorder="1" applyAlignment="1" applyProtection="1">
      <alignment vertical="center" wrapText="1"/>
      <protection locked="0"/>
    </xf>
    <xf numFmtId="0" fontId="42" fillId="0" borderId="1" xfId="0" applyFont="1" applyBorder="1" applyAlignment="1" applyProtection="1">
      <alignment vertical="center" wrapText="1"/>
      <protection locked="0"/>
    </xf>
    <xf numFmtId="0" fontId="42" fillId="0" borderId="1" xfId="0" applyFont="1" applyBorder="1" applyAlignment="1" applyProtection="1">
      <alignment vertical="center"/>
      <protection locked="0"/>
    </xf>
    <xf numFmtId="0" fontId="42" fillId="0" borderId="1" xfId="0" applyFont="1" applyBorder="1" applyAlignment="1" applyProtection="1">
      <alignment horizontal="left" vertical="center"/>
      <protection locked="0"/>
    </xf>
    <xf numFmtId="49" fontId="42" fillId="0" borderId="1" xfId="0" applyNumberFormat="1" applyFont="1" applyBorder="1" applyAlignment="1" applyProtection="1">
      <alignment vertical="center" wrapText="1"/>
      <protection locked="0"/>
    </xf>
    <xf numFmtId="0" fontId="39" fillId="0" borderId="35" xfId="0" applyFont="1" applyBorder="1" applyAlignment="1" applyProtection="1">
      <alignment vertical="center" wrapText="1"/>
      <protection locked="0"/>
    </xf>
    <xf numFmtId="0" fontId="43" fillId="0" borderId="34" xfId="0" applyFont="1" applyBorder="1" applyAlignment="1" applyProtection="1">
      <alignment vertical="center" wrapText="1"/>
      <protection locked="0"/>
    </xf>
    <xf numFmtId="0" fontId="39" fillId="0" borderId="36" xfId="0" applyFont="1" applyBorder="1" applyAlignment="1" applyProtection="1">
      <alignment vertical="center" wrapText="1"/>
      <protection locked="0"/>
    </xf>
    <xf numFmtId="0" fontId="39" fillId="0" borderId="1" xfId="0" applyFont="1" applyBorder="1" applyAlignment="1" applyProtection="1">
      <alignment vertical="top"/>
      <protection locked="0"/>
    </xf>
    <xf numFmtId="0" fontId="39" fillId="0" borderId="0" xfId="0" applyFont="1" applyAlignment="1" applyProtection="1">
      <alignment vertical="top"/>
      <protection locked="0"/>
    </xf>
    <xf numFmtId="0" fontId="39" fillId="0" borderId="29" xfId="0" applyFont="1" applyBorder="1" applyAlignment="1" applyProtection="1">
      <alignment horizontal="left" vertical="center"/>
      <protection locked="0"/>
    </xf>
    <xf numFmtId="0" fontId="39" fillId="0" borderId="30" xfId="0" applyFont="1" applyBorder="1" applyAlignment="1" applyProtection="1">
      <alignment horizontal="left" vertical="center"/>
      <protection locked="0"/>
    </xf>
    <xf numFmtId="0" fontId="39" fillId="0" borderId="31" xfId="0" applyFont="1" applyBorder="1" applyAlignment="1" applyProtection="1">
      <alignment horizontal="left" vertical="center"/>
      <protection locked="0"/>
    </xf>
    <xf numFmtId="0" fontId="39" fillId="0" borderId="32" xfId="0" applyFont="1" applyBorder="1" applyAlignment="1" applyProtection="1">
      <alignment horizontal="left" vertical="center"/>
      <protection locked="0"/>
    </xf>
    <xf numFmtId="0" fontId="39" fillId="0" borderId="33"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41" fillId="0" borderId="34" xfId="0" applyFont="1" applyBorder="1" applyAlignment="1" applyProtection="1">
      <alignment horizontal="center" vertical="center"/>
      <protection locked="0"/>
    </xf>
    <xf numFmtId="0" fontId="44" fillId="0" borderId="34"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0" borderId="1" xfId="0" applyFont="1" applyBorder="1" applyAlignment="1" applyProtection="1">
      <alignment horizontal="center" vertical="center"/>
      <protection locked="0"/>
    </xf>
    <xf numFmtId="0" fontId="42" fillId="0" borderId="32" xfId="0" applyFont="1" applyBorder="1" applyAlignment="1" applyProtection="1">
      <alignment horizontal="left" vertical="center"/>
      <protection locked="0"/>
    </xf>
    <xf numFmtId="0" fontId="42" fillId="2" borderId="1" xfId="0" applyFont="1" applyFill="1" applyBorder="1" applyAlignment="1" applyProtection="1">
      <alignment horizontal="left" vertical="center"/>
      <protection locked="0"/>
    </xf>
    <xf numFmtId="0" fontId="42" fillId="2" borderId="1" xfId="0" applyFont="1" applyFill="1" applyBorder="1" applyAlignment="1" applyProtection="1">
      <alignment horizontal="center" vertical="center"/>
      <protection locked="0"/>
    </xf>
    <xf numFmtId="0" fontId="39" fillId="0" borderId="35"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9" fillId="0" borderId="1" xfId="0" applyFont="1" applyBorder="1" applyAlignment="1" applyProtection="1">
      <alignment horizontal="left" vertical="center" wrapText="1"/>
      <protection locked="0"/>
    </xf>
    <xf numFmtId="0" fontId="42" fillId="0" borderId="1" xfId="0" applyFont="1" applyBorder="1" applyAlignment="1" applyProtection="1">
      <alignment horizontal="center"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31"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protection locked="0"/>
    </xf>
    <xf numFmtId="0" fontId="42" fillId="0" borderId="35" xfId="0" applyFont="1" applyBorder="1" applyAlignment="1" applyProtection="1">
      <alignment horizontal="left" vertical="center" wrapText="1"/>
      <protection locked="0"/>
    </xf>
    <xf numFmtId="0" fontId="42" fillId="0" borderId="34" xfId="0" applyFont="1" applyBorder="1" applyAlignment="1" applyProtection="1">
      <alignment horizontal="left" vertical="center" wrapText="1"/>
      <protection locked="0"/>
    </xf>
    <xf numFmtId="0" fontId="42" fillId="0" borderId="36" xfId="0" applyFont="1" applyBorder="1" applyAlignment="1" applyProtection="1">
      <alignment horizontal="left" vertical="center" wrapText="1"/>
      <protection locked="0"/>
    </xf>
    <xf numFmtId="0" fontId="42" fillId="0" borderId="1" xfId="0" applyFont="1" applyBorder="1" applyAlignment="1" applyProtection="1">
      <alignment horizontal="left" vertical="top"/>
      <protection locked="0"/>
    </xf>
    <xf numFmtId="0" fontId="42" fillId="0" borderId="1" xfId="0" applyFont="1" applyBorder="1" applyAlignment="1" applyProtection="1">
      <alignment horizontal="center" vertical="top"/>
      <protection locked="0"/>
    </xf>
    <xf numFmtId="0" fontId="42" fillId="0" borderId="35"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4" fillId="0" borderId="0" xfId="0" applyFont="1" applyAlignment="1" applyProtection="1">
      <alignment vertical="center"/>
      <protection locked="0"/>
    </xf>
    <xf numFmtId="0" fontId="41" fillId="0" borderId="1"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2"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1" fillId="0" borderId="34" xfId="0" applyFont="1" applyBorder="1" applyAlignment="1" applyProtection="1">
      <alignment horizontal="left"/>
      <protection locked="0"/>
    </xf>
    <xf numFmtId="0" fontId="44" fillId="0" borderId="34" xfId="0" applyFont="1" applyBorder="1" applyAlignment="1" applyProtection="1">
      <protection locked="0"/>
    </xf>
    <xf numFmtId="0" fontId="39" fillId="0" borderId="32" xfId="0" applyFont="1" applyBorder="1" applyAlignment="1" applyProtection="1">
      <alignment vertical="top"/>
      <protection locked="0"/>
    </xf>
    <xf numFmtId="0" fontId="39" fillId="0" borderId="33" xfId="0" applyFont="1" applyBorder="1" applyAlignment="1" applyProtection="1">
      <alignment vertical="top"/>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left" vertical="top"/>
      <protection locked="0"/>
    </xf>
    <xf numFmtId="0" fontId="39" fillId="0" borderId="35" xfId="0" applyFont="1" applyBorder="1" applyAlignment="1" applyProtection="1">
      <alignment vertical="top"/>
      <protection locked="0"/>
    </xf>
    <xf numFmtId="0" fontId="39" fillId="0" borderId="34" xfId="0" applyFont="1" applyBorder="1" applyAlignment="1" applyProtection="1">
      <alignment vertical="top"/>
      <protection locked="0"/>
    </xf>
    <xf numFmtId="0" fontId="39"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3" borderId="0" xfId="1" applyFont="1" applyFill="1" applyAlignment="1">
      <alignment vertical="center"/>
    </xf>
    <xf numFmtId="0" fontId="42"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top"/>
      <protection locked="0"/>
    </xf>
    <xf numFmtId="0" fontId="41" fillId="0" borderId="34" xfId="0" applyFont="1" applyBorder="1" applyAlignment="1" applyProtection="1">
      <alignment horizontal="left"/>
      <protection locked="0"/>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protection locked="0"/>
    </xf>
    <xf numFmtId="49" fontId="42" fillId="0" borderId="1" xfId="0" applyNumberFormat="1"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41"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58"/>
      <c r="AS2" s="358"/>
      <c r="AT2" s="358"/>
      <c r="AU2" s="358"/>
      <c r="AV2" s="358"/>
      <c r="AW2" s="358"/>
      <c r="AX2" s="358"/>
      <c r="AY2" s="358"/>
      <c r="AZ2" s="358"/>
      <c r="BA2" s="358"/>
      <c r="BB2" s="358"/>
      <c r="BC2" s="358"/>
      <c r="BD2" s="358"/>
      <c r="BE2" s="358"/>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10</v>
      </c>
      <c r="BT3" s="22" t="s">
        <v>11</v>
      </c>
    </row>
    <row r="4" spans="1:74" ht="36.950000000000003" customHeight="1">
      <c r="B4" s="26"/>
      <c r="C4" s="27"/>
      <c r="D4" s="28" t="s">
        <v>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13</v>
      </c>
      <c r="BE4" s="31" t="s">
        <v>14</v>
      </c>
      <c r="BS4" s="22" t="s">
        <v>15</v>
      </c>
    </row>
    <row r="5" spans="1:74" ht="14.45" customHeight="1">
      <c r="B5" s="26"/>
      <c r="C5" s="27"/>
      <c r="D5" s="32" t="s">
        <v>16</v>
      </c>
      <c r="E5" s="27"/>
      <c r="F5" s="27"/>
      <c r="G5" s="27"/>
      <c r="H5" s="27"/>
      <c r="I5" s="27"/>
      <c r="J5" s="27"/>
      <c r="K5" s="323" t="s">
        <v>17</v>
      </c>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27"/>
      <c r="AQ5" s="29"/>
      <c r="BE5" s="321" t="s">
        <v>18</v>
      </c>
      <c r="BS5" s="22" t="s">
        <v>8</v>
      </c>
    </row>
    <row r="6" spans="1:74" ht="36.950000000000003" customHeight="1">
      <c r="B6" s="26"/>
      <c r="C6" s="27"/>
      <c r="D6" s="34" t="s">
        <v>19</v>
      </c>
      <c r="E6" s="27"/>
      <c r="F6" s="27"/>
      <c r="G6" s="27"/>
      <c r="H6" s="27"/>
      <c r="I6" s="27"/>
      <c r="J6" s="27"/>
      <c r="K6" s="325" t="s">
        <v>20</v>
      </c>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27"/>
      <c r="AQ6" s="29"/>
      <c r="BE6" s="322"/>
      <c r="BS6" s="22" t="s">
        <v>21</v>
      </c>
    </row>
    <row r="7" spans="1:74" ht="14.45" customHeight="1">
      <c r="B7" s="26"/>
      <c r="C7" s="27"/>
      <c r="D7" s="35" t="s">
        <v>22</v>
      </c>
      <c r="E7" s="27"/>
      <c r="F7" s="27"/>
      <c r="G7" s="27"/>
      <c r="H7" s="27"/>
      <c r="I7" s="27"/>
      <c r="J7" s="27"/>
      <c r="K7" s="33" t="s">
        <v>23</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24</v>
      </c>
      <c r="AL7" s="27"/>
      <c r="AM7" s="27"/>
      <c r="AN7" s="33" t="s">
        <v>23</v>
      </c>
      <c r="AO7" s="27"/>
      <c r="AP7" s="27"/>
      <c r="AQ7" s="29"/>
      <c r="BE7" s="322"/>
      <c r="BS7" s="22" t="s">
        <v>10</v>
      </c>
    </row>
    <row r="8" spans="1:74" ht="14.45" customHeight="1">
      <c r="B8" s="26"/>
      <c r="C8" s="27"/>
      <c r="D8" s="35" t="s">
        <v>25</v>
      </c>
      <c r="E8" s="27"/>
      <c r="F8" s="27"/>
      <c r="G8" s="27"/>
      <c r="H8" s="27"/>
      <c r="I8" s="27"/>
      <c r="J8" s="27"/>
      <c r="K8" s="33" t="s">
        <v>26</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27</v>
      </c>
      <c r="AL8" s="27"/>
      <c r="AM8" s="27"/>
      <c r="AN8" s="36" t="s">
        <v>28</v>
      </c>
      <c r="AO8" s="27"/>
      <c r="AP8" s="27"/>
      <c r="AQ8" s="29"/>
      <c r="BE8" s="322"/>
      <c r="BS8" s="22" t="s">
        <v>29</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22"/>
      <c r="BS9" s="22" t="s">
        <v>30</v>
      </c>
    </row>
    <row r="10" spans="1:74" ht="14.45" customHeight="1">
      <c r="B10" s="26"/>
      <c r="C10" s="27"/>
      <c r="D10" s="35" t="s">
        <v>31</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32</v>
      </c>
      <c r="AL10" s="27"/>
      <c r="AM10" s="27"/>
      <c r="AN10" s="33" t="s">
        <v>23</v>
      </c>
      <c r="AO10" s="27"/>
      <c r="AP10" s="27"/>
      <c r="AQ10" s="29"/>
      <c r="BE10" s="322"/>
      <c r="BS10" s="22" t="s">
        <v>21</v>
      </c>
    </row>
    <row r="11" spans="1:74" ht="18.399999999999999" customHeight="1">
      <c r="B11" s="26"/>
      <c r="C11" s="27"/>
      <c r="D11" s="27"/>
      <c r="E11" s="33" t="s">
        <v>33</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34</v>
      </c>
      <c r="AL11" s="27"/>
      <c r="AM11" s="27"/>
      <c r="AN11" s="33" t="s">
        <v>23</v>
      </c>
      <c r="AO11" s="27"/>
      <c r="AP11" s="27"/>
      <c r="AQ11" s="29"/>
      <c r="BE11" s="322"/>
      <c r="BS11" s="22" t="s">
        <v>21</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22"/>
      <c r="BS12" s="22" t="s">
        <v>21</v>
      </c>
    </row>
    <row r="13" spans="1:74" ht="14.45" customHeight="1">
      <c r="B13" s="26"/>
      <c r="C13" s="27"/>
      <c r="D13" s="35" t="s">
        <v>35</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32</v>
      </c>
      <c r="AL13" s="27"/>
      <c r="AM13" s="27"/>
      <c r="AN13" s="37" t="s">
        <v>36</v>
      </c>
      <c r="AO13" s="27"/>
      <c r="AP13" s="27"/>
      <c r="AQ13" s="29"/>
      <c r="BE13" s="322"/>
      <c r="BS13" s="22" t="s">
        <v>21</v>
      </c>
    </row>
    <row r="14" spans="1:74">
      <c r="B14" s="26"/>
      <c r="C14" s="27"/>
      <c r="D14" s="27"/>
      <c r="E14" s="326" t="s">
        <v>36</v>
      </c>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5" t="s">
        <v>34</v>
      </c>
      <c r="AL14" s="27"/>
      <c r="AM14" s="27"/>
      <c r="AN14" s="37" t="s">
        <v>36</v>
      </c>
      <c r="AO14" s="27"/>
      <c r="AP14" s="27"/>
      <c r="AQ14" s="29"/>
      <c r="BE14" s="322"/>
      <c r="BS14" s="22" t="s">
        <v>21</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22"/>
      <c r="BS15" s="22" t="s">
        <v>6</v>
      </c>
    </row>
    <row r="16" spans="1:74" ht="14.45" customHeight="1">
      <c r="B16" s="26"/>
      <c r="C16" s="27"/>
      <c r="D16" s="35" t="s">
        <v>37</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32</v>
      </c>
      <c r="AL16" s="27"/>
      <c r="AM16" s="27"/>
      <c r="AN16" s="33" t="s">
        <v>23</v>
      </c>
      <c r="AO16" s="27"/>
      <c r="AP16" s="27"/>
      <c r="AQ16" s="29"/>
      <c r="BE16" s="322"/>
      <c r="BS16" s="22" t="s">
        <v>38</v>
      </c>
    </row>
    <row r="17" spans="2:71" ht="18.399999999999999" customHeight="1">
      <c r="B17" s="26"/>
      <c r="C17" s="27"/>
      <c r="D17" s="27"/>
      <c r="E17" s="33" t="s">
        <v>39</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34</v>
      </c>
      <c r="AL17" s="27"/>
      <c r="AM17" s="27"/>
      <c r="AN17" s="33" t="s">
        <v>23</v>
      </c>
      <c r="AO17" s="27"/>
      <c r="AP17" s="27"/>
      <c r="AQ17" s="29"/>
      <c r="BE17" s="322"/>
      <c r="BS17" s="22" t="s">
        <v>38</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22"/>
      <c r="BS18" s="22" t="s">
        <v>8</v>
      </c>
    </row>
    <row r="19" spans="2:71" ht="14.45" customHeight="1">
      <c r="B19" s="26"/>
      <c r="C19" s="27"/>
      <c r="D19" s="35" t="s">
        <v>40</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22"/>
      <c r="BS19" s="22" t="s">
        <v>8</v>
      </c>
    </row>
    <row r="20" spans="2:71" ht="48.75" customHeight="1">
      <c r="B20" s="26"/>
      <c r="C20" s="27"/>
      <c r="D20" s="27"/>
      <c r="E20" s="328" t="s">
        <v>41</v>
      </c>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27"/>
      <c r="AP20" s="27"/>
      <c r="AQ20" s="29"/>
      <c r="BE20" s="322"/>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22"/>
    </row>
    <row r="22" spans="2:71"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22"/>
    </row>
    <row r="23" spans="2:71" s="1" customFormat="1" ht="25.9" customHeight="1">
      <c r="B23" s="39"/>
      <c r="C23" s="40"/>
      <c r="D23" s="41" t="s">
        <v>42</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29">
        <f>ROUND(AG51,2)</f>
        <v>0</v>
      </c>
      <c r="AL23" s="330"/>
      <c r="AM23" s="330"/>
      <c r="AN23" s="330"/>
      <c r="AO23" s="330"/>
      <c r="AP23" s="40"/>
      <c r="AQ23" s="43"/>
      <c r="BE23" s="322"/>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22"/>
    </row>
    <row r="25" spans="2:71" s="1" customFormat="1" ht="13.5">
      <c r="B25" s="39"/>
      <c r="C25" s="40"/>
      <c r="D25" s="40"/>
      <c r="E25" s="40"/>
      <c r="F25" s="40"/>
      <c r="G25" s="40"/>
      <c r="H25" s="40"/>
      <c r="I25" s="40"/>
      <c r="J25" s="40"/>
      <c r="K25" s="40"/>
      <c r="L25" s="331" t="s">
        <v>43</v>
      </c>
      <c r="M25" s="331"/>
      <c r="N25" s="331"/>
      <c r="O25" s="331"/>
      <c r="P25" s="40"/>
      <c r="Q25" s="40"/>
      <c r="R25" s="40"/>
      <c r="S25" s="40"/>
      <c r="T25" s="40"/>
      <c r="U25" s="40"/>
      <c r="V25" s="40"/>
      <c r="W25" s="331" t="s">
        <v>44</v>
      </c>
      <c r="X25" s="331"/>
      <c r="Y25" s="331"/>
      <c r="Z25" s="331"/>
      <c r="AA25" s="331"/>
      <c r="AB25" s="331"/>
      <c r="AC25" s="331"/>
      <c r="AD25" s="331"/>
      <c r="AE25" s="331"/>
      <c r="AF25" s="40"/>
      <c r="AG25" s="40"/>
      <c r="AH25" s="40"/>
      <c r="AI25" s="40"/>
      <c r="AJ25" s="40"/>
      <c r="AK25" s="331" t="s">
        <v>45</v>
      </c>
      <c r="AL25" s="331"/>
      <c r="AM25" s="331"/>
      <c r="AN25" s="331"/>
      <c r="AO25" s="331"/>
      <c r="AP25" s="40"/>
      <c r="AQ25" s="43"/>
      <c r="BE25" s="322"/>
    </row>
    <row r="26" spans="2:71" s="2" customFormat="1" ht="14.45" customHeight="1">
      <c r="B26" s="45"/>
      <c r="C26" s="46"/>
      <c r="D26" s="47" t="s">
        <v>46</v>
      </c>
      <c r="E26" s="46"/>
      <c r="F26" s="47" t="s">
        <v>47</v>
      </c>
      <c r="G26" s="46"/>
      <c r="H26" s="46"/>
      <c r="I26" s="46"/>
      <c r="J26" s="46"/>
      <c r="K26" s="46"/>
      <c r="L26" s="332">
        <v>0.21</v>
      </c>
      <c r="M26" s="333"/>
      <c r="N26" s="333"/>
      <c r="O26" s="333"/>
      <c r="P26" s="46"/>
      <c r="Q26" s="46"/>
      <c r="R26" s="46"/>
      <c r="S26" s="46"/>
      <c r="T26" s="46"/>
      <c r="U26" s="46"/>
      <c r="V26" s="46"/>
      <c r="W26" s="334">
        <f>ROUND(AZ51,2)</f>
        <v>0</v>
      </c>
      <c r="X26" s="333"/>
      <c r="Y26" s="333"/>
      <c r="Z26" s="333"/>
      <c r="AA26" s="333"/>
      <c r="AB26" s="333"/>
      <c r="AC26" s="333"/>
      <c r="AD26" s="333"/>
      <c r="AE26" s="333"/>
      <c r="AF26" s="46"/>
      <c r="AG26" s="46"/>
      <c r="AH26" s="46"/>
      <c r="AI26" s="46"/>
      <c r="AJ26" s="46"/>
      <c r="AK26" s="334">
        <f>ROUND(AV51,2)</f>
        <v>0</v>
      </c>
      <c r="AL26" s="333"/>
      <c r="AM26" s="333"/>
      <c r="AN26" s="333"/>
      <c r="AO26" s="333"/>
      <c r="AP26" s="46"/>
      <c r="AQ26" s="48"/>
      <c r="BE26" s="322"/>
    </row>
    <row r="27" spans="2:71" s="2" customFormat="1" ht="14.45" customHeight="1">
      <c r="B27" s="45"/>
      <c r="C27" s="46"/>
      <c r="D27" s="46"/>
      <c r="E27" s="46"/>
      <c r="F27" s="47" t="s">
        <v>48</v>
      </c>
      <c r="G27" s="46"/>
      <c r="H27" s="46"/>
      <c r="I27" s="46"/>
      <c r="J27" s="46"/>
      <c r="K27" s="46"/>
      <c r="L27" s="332">
        <v>0.15</v>
      </c>
      <c r="M27" s="333"/>
      <c r="N27" s="333"/>
      <c r="O27" s="333"/>
      <c r="P27" s="46"/>
      <c r="Q27" s="46"/>
      <c r="R27" s="46"/>
      <c r="S27" s="46"/>
      <c r="T27" s="46"/>
      <c r="U27" s="46"/>
      <c r="V27" s="46"/>
      <c r="W27" s="334">
        <f>ROUND(BA51,2)</f>
        <v>0</v>
      </c>
      <c r="X27" s="333"/>
      <c r="Y27" s="333"/>
      <c r="Z27" s="333"/>
      <c r="AA27" s="333"/>
      <c r="AB27" s="333"/>
      <c r="AC27" s="333"/>
      <c r="AD27" s="333"/>
      <c r="AE27" s="333"/>
      <c r="AF27" s="46"/>
      <c r="AG27" s="46"/>
      <c r="AH27" s="46"/>
      <c r="AI27" s="46"/>
      <c r="AJ27" s="46"/>
      <c r="AK27" s="334">
        <f>ROUND(AW51,2)</f>
        <v>0</v>
      </c>
      <c r="AL27" s="333"/>
      <c r="AM27" s="333"/>
      <c r="AN27" s="333"/>
      <c r="AO27" s="333"/>
      <c r="AP27" s="46"/>
      <c r="AQ27" s="48"/>
      <c r="BE27" s="322"/>
    </row>
    <row r="28" spans="2:71" s="2" customFormat="1" ht="14.45" hidden="1" customHeight="1">
      <c r="B28" s="45"/>
      <c r="C28" s="46"/>
      <c r="D28" s="46"/>
      <c r="E28" s="46"/>
      <c r="F28" s="47" t="s">
        <v>49</v>
      </c>
      <c r="G28" s="46"/>
      <c r="H28" s="46"/>
      <c r="I28" s="46"/>
      <c r="J28" s="46"/>
      <c r="K28" s="46"/>
      <c r="L28" s="332">
        <v>0.21</v>
      </c>
      <c r="M28" s="333"/>
      <c r="N28" s="333"/>
      <c r="O28" s="333"/>
      <c r="P28" s="46"/>
      <c r="Q28" s="46"/>
      <c r="R28" s="46"/>
      <c r="S28" s="46"/>
      <c r="T28" s="46"/>
      <c r="U28" s="46"/>
      <c r="V28" s="46"/>
      <c r="W28" s="334">
        <f>ROUND(BB51,2)</f>
        <v>0</v>
      </c>
      <c r="X28" s="333"/>
      <c r="Y28" s="333"/>
      <c r="Z28" s="333"/>
      <c r="AA28" s="333"/>
      <c r="AB28" s="333"/>
      <c r="AC28" s="333"/>
      <c r="AD28" s="333"/>
      <c r="AE28" s="333"/>
      <c r="AF28" s="46"/>
      <c r="AG28" s="46"/>
      <c r="AH28" s="46"/>
      <c r="AI28" s="46"/>
      <c r="AJ28" s="46"/>
      <c r="AK28" s="334">
        <v>0</v>
      </c>
      <c r="AL28" s="333"/>
      <c r="AM28" s="333"/>
      <c r="AN28" s="333"/>
      <c r="AO28" s="333"/>
      <c r="AP28" s="46"/>
      <c r="AQ28" s="48"/>
      <c r="BE28" s="322"/>
    </row>
    <row r="29" spans="2:71" s="2" customFormat="1" ht="14.45" hidden="1" customHeight="1">
      <c r="B29" s="45"/>
      <c r="C29" s="46"/>
      <c r="D29" s="46"/>
      <c r="E29" s="46"/>
      <c r="F29" s="47" t="s">
        <v>50</v>
      </c>
      <c r="G29" s="46"/>
      <c r="H29" s="46"/>
      <c r="I29" s="46"/>
      <c r="J29" s="46"/>
      <c r="K29" s="46"/>
      <c r="L29" s="332">
        <v>0.15</v>
      </c>
      <c r="M29" s="333"/>
      <c r="N29" s="333"/>
      <c r="O29" s="333"/>
      <c r="P29" s="46"/>
      <c r="Q29" s="46"/>
      <c r="R29" s="46"/>
      <c r="S29" s="46"/>
      <c r="T29" s="46"/>
      <c r="U29" s="46"/>
      <c r="V29" s="46"/>
      <c r="W29" s="334">
        <f>ROUND(BC51,2)</f>
        <v>0</v>
      </c>
      <c r="X29" s="333"/>
      <c r="Y29" s="333"/>
      <c r="Z29" s="333"/>
      <c r="AA29" s="333"/>
      <c r="AB29" s="333"/>
      <c r="AC29" s="333"/>
      <c r="AD29" s="333"/>
      <c r="AE29" s="333"/>
      <c r="AF29" s="46"/>
      <c r="AG29" s="46"/>
      <c r="AH29" s="46"/>
      <c r="AI29" s="46"/>
      <c r="AJ29" s="46"/>
      <c r="AK29" s="334">
        <v>0</v>
      </c>
      <c r="AL29" s="333"/>
      <c r="AM29" s="333"/>
      <c r="AN29" s="333"/>
      <c r="AO29" s="333"/>
      <c r="AP29" s="46"/>
      <c r="AQ29" s="48"/>
      <c r="BE29" s="322"/>
    </row>
    <row r="30" spans="2:71" s="2" customFormat="1" ht="14.45" hidden="1" customHeight="1">
      <c r="B30" s="45"/>
      <c r="C30" s="46"/>
      <c r="D30" s="46"/>
      <c r="E30" s="46"/>
      <c r="F30" s="47" t="s">
        <v>51</v>
      </c>
      <c r="G30" s="46"/>
      <c r="H30" s="46"/>
      <c r="I30" s="46"/>
      <c r="J30" s="46"/>
      <c r="K30" s="46"/>
      <c r="L30" s="332">
        <v>0</v>
      </c>
      <c r="M30" s="333"/>
      <c r="N30" s="333"/>
      <c r="O30" s="333"/>
      <c r="P30" s="46"/>
      <c r="Q30" s="46"/>
      <c r="R30" s="46"/>
      <c r="S30" s="46"/>
      <c r="T30" s="46"/>
      <c r="U30" s="46"/>
      <c r="V30" s="46"/>
      <c r="W30" s="334">
        <f>ROUND(BD51,2)</f>
        <v>0</v>
      </c>
      <c r="X30" s="333"/>
      <c r="Y30" s="333"/>
      <c r="Z30" s="333"/>
      <c r="AA30" s="333"/>
      <c r="AB30" s="333"/>
      <c r="AC30" s="333"/>
      <c r="AD30" s="333"/>
      <c r="AE30" s="333"/>
      <c r="AF30" s="46"/>
      <c r="AG30" s="46"/>
      <c r="AH30" s="46"/>
      <c r="AI30" s="46"/>
      <c r="AJ30" s="46"/>
      <c r="AK30" s="334">
        <v>0</v>
      </c>
      <c r="AL30" s="333"/>
      <c r="AM30" s="333"/>
      <c r="AN30" s="333"/>
      <c r="AO30" s="333"/>
      <c r="AP30" s="46"/>
      <c r="AQ30" s="48"/>
      <c r="BE30" s="322"/>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22"/>
    </row>
    <row r="32" spans="2:71" s="1" customFormat="1" ht="25.9" customHeight="1">
      <c r="B32" s="39"/>
      <c r="C32" s="49"/>
      <c r="D32" s="50" t="s">
        <v>52</v>
      </c>
      <c r="E32" s="51"/>
      <c r="F32" s="51"/>
      <c r="G32" s="51"/>
      <c r="H32" s="51"/>
      <c r="I32" s="51"/>
      <c r="J32" s="51"/>
      <c r="K32" s="51"/>
      <c r="L32" s="51"/>
      <c r="M32" s="51"/>
      <c r="N32" s="51"/>
      <c r="O32" s="51"/>
      <c r="P32" s="51"/>
      <c r="Q32" s="51"/>
      <c r="R32" s="51"/>
      <c r="S32" s="51"/>
      <c r="T32" s="52" t="s">
        <v>53</v>
      </c>
      <c r="U32" s="51"/>
      <c r="V32" s="51"/>
      <c r="W32" s="51"/>
      <c r="X32" s="335" t="s">
        <v>54</v>
      </c>
      <c r="Y32" s="336"/>
      <c r="Z32" s="336"/>
      <c r="AA32" s="336"/>
      <c r="AB32" s="336"/>
      <c r="AC32" s="51"/>
      <c r="AD32" s="51"/>
      <c r="AE32" s="51"/>
      <c r="AF32" s="51"/>
      <c r="AG32" s="51"/>
      <c r="AH32" s="51"/>
      <c r="AI32" s="51"/>
      <c r="AJ32" s="51"/>
      <c r="AK32" s="337">
        <f>SUM(AK23:AK30)</f>
        <v>0</v>
      </c>
      <c r="AL32" s="336"/>
      <c r="AM32" s="336"/>
      <c r="AN32" s="336"/>
      <c r="AO32" s="338"/>
      <c r="AP32" s="49"/>
      <c r="AQ32" s="53"/>
      <c r="BE32" s="322"/>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56" s="1" customFormat="1" ht="36.950000000000003" customHeight="1">
      <c r="B39" s="39"/>
      <c r="C39" s="60" t="s">
        <v>55</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56"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56" s="3" customFormat="1" ht="14.45" customHeight="1">
      <c r="B41" s="62"/>
      <c r="C41" s="63" t="s">
        <v>16</v>
      </c>
      <c r="D41" s="64"/>
      <c r="E41" s="64"/>
      <c r="F41" s="64"/>
      <c r="G41" s="64"/>
      <c r="H41" s="64"/>
      <c r="I41" s="64"/>
      <c r="J41" s="64"/>
      <c r="K41" s="64"/>
      <c r="L41" s="64" t="str">
        <f>K5</f>
        <v>2017633</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56" s="4" customFormat="1" ht="36.950000000000003" customHeight="1">
      <c r="B42" s="66"/>
      <c r="C42" s="67" t="s">
        <v>19</v>
      </c>
      <c r="D42" s="68"/>
      <c r="E42" s="68"/>
      <c r="F42" s="68"/>
      <c r="G42" s="68"/>
      <c r="H42" s="68"/>
      <c r="I42" s="68"/>
      <c r="J42" s="68"/>
      <c r="K42" s="68"/>
      <c r="L42" s="339" t="str">
        <f>K6</f>
        <v>SO 01 Multifunkční plocha - sportovní areál v Dolní Poustevně u fotbalového hřiště</v>
      </c>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68"/>
      <c r="AQ42" s="68"/>
      <c r="AR42" s="69"/>
    </row>
    <row r="43" spans="2:56"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56" s="1" customFormat="1">
      <c r="B44" s="39"/>
      <c r="C44" s="63" t="s">
        <v>25</v>
      </c>
      <c r="D44" s="61"/>
      <c r="E44" s="61"/>
      <c r="F44" s="61"/>
      <c r="G44" s="61"/>
      <c r="H44" s="61"/>
      <c r="I44" s="61"/>
      <c r="J44" s="61"/>
      <c r="K44" s="61"/>
      <c r="L44" s="70" t="str">
        <f>IF(K8="","",K8)</f>
        <v>p.p.č. 399/10 a 399/30, k.ú. Dolní Poustevna</v>
      </c>
      <c r="M44" s="61"/>
      <c r="N44" s="61"/>
      <c r="O44" s="61"/>
      <c r="P44" s="61"/>
      <c r="Q44" s="61"/>
      <c r="R44" s="61"/>
      <c r="S44" s="61"/>
      <c r="T44" s="61"/>
      <c r="U44" s="61"/>
      <c r="V44" s="61"/>
      <c r="W44" s="61"/>
      <c r="X44" s="61"/>
      <c r="Y44" s="61"/>
      <c r="Z44" s="61"/>
      <c r="AA44" s="61"/>
      <c r="AB44" s="61"/>
      <c r="AC44" s="61"/>
      <c r="AD44" s="61"/>
      <c r="AE44" s="61"/>
      <c r="AF44" s="61"/>
      <c r="AG44" s="61"/>
      <c r="AH44" s="61"/>
      <c r="AI44" s="63" t="s">
        <v>27</v>
      </c>
      <c r="AJ44" s="61"/>
      <c r="AK44" s="61"/>
      <c r="AL44" s="61"/>
      <c r="AM44" s="341" t="str">
        <f>IF(AN8= "","",AN8)</f>
        <v>21.3.2017</v>
      </c>
      <c r="AN44" s="341"/>
      <c r="AO44" s="61"/>
      <c r="AP44" s="61"/>
      <c r="AQ44" s="61"/>
      <c r="AR44" s="59"/>
    </row>
    <row r="45" spans="2:56"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c r="B46" s="39"/>
      <c r="C46" s="63" t="s">
        <v>31</v>
      </c>
      <c r="D46" s="61"/>
      <c r="E46" s="61"/>
      <c r="F46" s="61"/>
      <c r="G46" s="61"/>
      <c r="H46" s="61"/>
      <c r="I46" s="61"/>
      <c r="J46" s="61"/>
      <c r="K46" s="61"/>
      <c r="L46" s="64" t="str">
        <f>IF(E11= "","",E11)</f>
        <v>Město Dolní Poustevna</v>
      </c>
      <c r="M46" s="61"/>
      <c r="N46" s="61"/>
      <c r="O46" s="61"/>
      <c r="P46" s="61"/>
      <c r="Q46" s="61"/>
      <c r="R46" s="61"/>
      <c r="S46" s="61"/>
      <c r="T46" s="61"/>
      <c r="U46" s="61"/>
      <c r="V46" s="61"/>
      <c r="W46" s="61"/>
      <c r="X46" s="61"/>
      <c r="Y46" s="61"/>
      <c r="Z46" s="61"/>
      <c r="AA46" s="61"/>
      <c r="AB46" s="61"/>
      <c r="AC46" s="61"/>
      <c r="AD46" s="61"/>
      <c r="AE46" s="61"/>
      <c r="AF46" s="61"/>
      <c r="AG46" s="61"/>
      <c r="AH46" s="61"/>
      <c r="AI46" s="63" t="s">
        <v>37</v>
      </c>
      <c r="AJ46" s="61"/>
      <c r="AK46" s="61"/>
      <c r="AL46" s="61"/>
      <c r="AM46" s="342" t="str">
        <f>IF(E17="","",E17)</f>
        <v>ProProjekt, s.r.o.</v>
      </c>
      <c r="AN46" s="342"/>
      <c r="AO46" s="342"/>
      <c r="AP46" s="342"/>
      <c r="AQ46" s="61"/>
      <c r="AR46" s="59"/>
      <c r="AS46" s="343" t="s">
        <v>56</v>
      </c>
      <c r="AT46" s="344"/>
      <c r="AU46" s="72"/>
      <c r="AV46" s="72"/>
      <c r="AW46" s="72"/>
      <c r="AX46" s="72"/>
      <c r="AY46" s="72"/>
      <c r="AZ46" s="72"/>
      <c r="BA46" s="72"/>
      <c r="BB46" s="72"/>
      <c r="BC46" s="72"/>
      <c r="BD46" s="73"/>
    </row>
    <row r="47" spans="2:56" s="1" customFormat="1">
      <c r="B47" s="39"/>
      <c r="C47" s="63" t="s">
        <v>35</v>
      </c>
      <c r="D47" s="61"/>
      <c r="E47" s="61"/>
      <c r="F47" s="61"/>
      <c r="G47" s="61"/>
      <c r="H47" s="61"/>
      <c r="I47" s="61"/>
      <c r="J47" s="61"/>
      <c r="K47" s="61"/>
      <c r="L47" s="64" t="str">
        <f>IF(E14= "Vyplň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45"/>
      <c r="AT47" s="346"/>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47"/>
      <c r="AT48" s="348"/>
      <c r="AU48" s="40"/>
      <c r="AV48" s="40"/>
      <c r="AW48" s="40"/>
      <c r="AX48" s="40"/>
      <c r="AY48" s="40"/>
      <c r="AZ48" s="40"/>
      <c r="BA48" s="40"/>
      <c r="BB48" s="40"/>
      <c r="BC48" s="40"/>
      <c r="BD48" s="76"/>
    </row>
    <row r="49" spans="1:91" s="1" customFormat="1" ht="29.25" customHeight="1">
      <c r="B49" s="39"/>
      <c r="C49" s="349" t="s">
        <v>57</v>
      </c>
      <c r="D49" s="350"/>
      <c r="E49" s="350"/>
      <c r="F49" s="350"/>
      <c r="G49" s="350"/>
      <c r="H49" s="77"/>
      <c r="I49" s="351" t="s">
        <v>58</v>
      </c>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2" t="s">
        <v>59</v>
      </c>
      <c r="AH49" s="350"/>
      <c r="AI49" s="350"/>
      <c r="AJ49" s="350"/>
      <c r="AK49" s="350"/>
      <c r="AL49" s="350"/>
      <c r="AM49" s="350"/>
      <c r="AN49" s="351" t="s">
        <v>60</v>
      </c>
      <c r="AO49" s="350"/>
      <c r="AP49" s="350"/>
      <c r="AQ49" s="78" t="s">
        <v>61</v>
      </c>
      <c r="AR49" s="59"/>
      <c r="AS49" s="79" t="s">
        <v>62</v>
      </c>
      <c r="AT49" s="80" t="s">
        <v>63</v>
      </c>
      <c r="AU49" s="80" t="s">
        <v>64</v>
      </c>
      <c r="AV49" s="80" t="s">
        <v>65</v>
      </c>
      <c r="AW49" s="80" t="s">
        <v>66</v>
      </c>
      <c r="AX49" s="80" t="s">
        <v>67</v>
      </c>
      <c r="AY49" s="80" t="s">
        <v>68</v>
      </c>
      <c r="AZ49" s="80" t="s">
        <v>69</v>
      </c>
      <c r="BA49" s="80" t="s">
        <v>70</v>
      </c>
      <c r="BB49" s="80" t="s">
        <v>71</v>
      </c>
      <c r="BC49" s="80" t="s">
        <v>72</v>
      </c>
      <c r="BD49" s="81" t="s">
        <v>73</v>
      </c>
    </row>
    <row r="50" spans="1:91"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1:91" s="4" customFormat="1" ht="32.450000000000003" customHeight="1">
      <c r="B51" s="66"/>
      <c r="C51" s="85" t="s">
        <v>74</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56">
        <f>ROUND(AG52,2)</f>
        <v>0</v>
      </c>
      <c r="AH51" s="356"/>
      <c r="AI51" s="356"/>
      <c r="AJ51" s="356"/>
      <c r="AK51" s="356"/>
      <c r="AL51" s="356"/>
      <c r="AM51" s="356"/>
      <c r="AN51" s="357">
        <f>SUM(AG51,AT51)</f>
        <v>0</v>
      </c>
      <c r="AO51" s="357"/>
      <c r="AP51" s="357"/>
      <c r="AQ51" s="87" t="s">
        <v>23</v>
      </c>
      <c r="AR51" s="69"/>
      <c r="AS51" s="88">
        <f>ROUND(AS52,2)</f>
        <v>0</v>
      </c>
      <c r="AT51" s="89">
        <f>ROUND(SUM(AV51:AW51),2)</f>
        <v>0</v>
      </c>
      <c r="AU51" s="90">
        <f>ROUND(AU52,5)</f>
        <v>0</v>
      </c>
      <c r="AV51" s="89">
        <f>ROUND(AZ51*L26,2)</f>
        <v>0</v>
      </c>
      <c r="AW51" s="89">
        <f>ROUND(BA51*L27,2)</f>
        <v>0</v>
      </c>
      <c r="AX51" s="89">
        <f>ROUND(BB51*L26,2)</f>
        <v>0</v>
      </c>
      <c r="AY51" s="89">
        <f>ROUND(BC51*L27,2)</f>
        <v>0</v>
      </c>
      <c r="AZ51" s="89">
        <f>ROUND(AZ52,2)</f>
        <v>0</v>
      </c>
      <c r="BA51" s="89">
        <f>ROUND(BA52,2)</f>
        <v>0</v>
      </c>
      <c r="BB51" s="89">
        <f>ROUND(BB52,2)</f>
        <v>0</v>
      </c>
      <c r="BC51" s="89">
        <f>ROUND(BC52,2)</f>
        <v>0</v>
      </c>
      <c r="BD51" s="91">
        <f>ROUND(BD52,2)</f>
        <v>0</v>
      </c>
      <c r="BS51" s="92" t="s">
        <v>75</v>
      </c>
      <c r="BT51" s="92" t="s">
        <v>76</v>
      </c>
      <c r="BU51" s="93" t="s">
        <v>77</v>
      </c>
      <c r="BV51" s="92" t="s">
        <v>78</v>
      </c>
      <c r="BW51" s="92" t="s">
        <v>7</v>
      </c>
      <c r="BX51" s="92" t="s">
        <v>79</v>
      </c>
      <c r="CL51" s="92" t="s">
        <v>23</v>
      </c>
    </row>
    <row r="52" spans="1:91" s="5" customFormat="1" ht="22.5" customHeight="1">
      <c r="A52" s="94" t="s">
        <v>80</v>
      </c>
      <c r="B52" s="95"/>
      <c r="C52" s="96"/>
      <c r="D52" s="355" t="s">
        <v>81</v>
      </c>
      <c r="E52" s="355"/>
      <c r="F52" s="355"/>
      <c r="G52" s="355"/>
      <c r="H52" s="355"/>
      <c r="I52" s="97"/>
      <c r="J52" s="355" t="s">
        <v>82</v>
      </c>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3">
        <f>'SO 1.1 - Zřízení povrchu ...'!J27</f>
        <v>0</v>
      </c>
      <c r="AH52" s="354"/>
      <c r="AI52" s="354"/>
      <c r="AJ52" s="354"/>
      <c r="AK52" s="354"/>
      <c r="AL52" s="354"/>
      <c r="AM52" s="354"/>
      <c r="AN52" s="353">
        <f>SUM(AG52,AT52)</f>
        <v>0</v>
      </c>
      <c r="AO52" s="354"/>
      <c r="AP52" s="354"/>
      <c r="AQ52" s="98" t="s">
        <v>83</v>
      </c>
      <c r="AR52" s="99"/>
      <c r="AS52" s="100">
        <v>0</v>
      </c>
      <c r="AT52" s="101">
        <f>ROUND(SUM(AV52:AW52),2)</f>
        <v>0</v>
      </c>
      <c r="AU52" s="102">
        <f>'SO 1.1 - Zřízení povrchu ...'!P89</f>
        <v>0</v>
      </c>
      <c r="AV52" s="101">
        <f>'SO 1.1 - Zřízení povrchu ...'!J30</f>
        <v>0</v>
      </c>
      <c r="AW52" s="101">
        <f>'SO 1.1 - Zřízení povrchu ...'!J31</f>
        <v>0</v>
      </c>
      <c r="AX52" s="101">
        <f>'SO 1.1 - Zřízení povrchu ...'!J32</f>
        <v>0</v>
      </c>
      <c r="AY52" s="101">
        <f>'SO 1.1 - Zřízení povrchu ...'!J33</f>
        <v>0</v>
      </c>
      <c r="AZ52" s="101">
        <f>'SO 1.1 - Zřízení povrchu ...'!F30</f>
        <v>0</v>
      </c>
      <c r="BA52" s="101">
        <f>'SO 1.1 - Zřízení povrchu ...'!F31</f>
        <v>0</v>
      </c>
      <c r="BB52" s="101">
        <f>'SO 1.1 - Zřízení povrchu ...'!F32</f>
        <v>0</v>
      </c>
      <c r="BC52" s="101">
        <f>'SO 1.1 - Zřízení povrchu ...'!F33</f>
        <v>0</v>
      </c>
      <c r="BD52" s="103">
        <f>'SO 1.1 - Zřízení povrchu ...'!F34</f>
        <v>0</v>
      </c>
      <c r="BT52" s="104" t="s">
        <v>10</v>
      </c>
      <c r="BV52" s="104" t="s">
        <v>78</v>
      </c>
      <c r="BW52" s="104" t="s">
        <v>84</v>
      </c>
      <c r="BX52" s="104" t="s">
        <v>7</v>
      </c>
      <c r="CL52" s="104" t="s">
        <v>23</v>
      </c>
      <c r="CM52" s="104" t="s">
        <v>85</v>
      </c>
    </row>
    <row r="53" spans="1:91" s="1" customFormat="1" ht="30" customHeight="1">
      <c r="B53" s="39"/>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59"/>
    </row>
    <row r="54" spans="1:91" s="1" customFormat="1" ht="6.95" customHeight="1">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9"/>
    </row>
  </sheetData>
  <sheetProtection password="CC35" sheet="1" objects="1" scenarios="1" formatCells="0"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1.1 - Zřízení povrchu ...'!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6"/>
      <c r="C1" s="106"/>
      <c r="D1" s="107" t="s">
        <v>1</v>
      </c>
      <c r="E1" s="106"/>
      <c r="F1" s="108" t="s">
        <v>86</v>
      </c>
      <c r="G1" s="366" t="s">
        <v>87</v>
      </c>
      <c r="H1" s="366"/>
      <c r="I1" s="109"/>
      <c r="J1" s="108" t="s">
        <v>88</v>
      </c>
      <c r="K1" s="107" t="s">
        <v>89</v>
      </c>
      <c r="L1" s="108" t="s">
        <v>90</v>
      </c>
      <c r="M1" s="108"/>
      <c r="N1" s="108"/>
      <c r="O1" s="108"/>
      <c r="P1" s="108"/>
      <c r="Q1" s="108"/>
      <c r="R1" s="108"/>
      <c r="S1" s="108"/>
      <c r="T1" s="108"/>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58"/>
      <c r="M2" s="358"/>
      <c r="N2" s="358"/>
      <c r="O2" s="358"/>
      <c r="P2" s="358"/>
      <c r="Q2" s="358"/>
      <c r="R2" s="358"/>
      <c r="S2" s="358"/>
      <c r="T2" s="358"/>
      <c r="U2" s="358"/>
      <c r="V2" s="358"/>
      <c r="AT2" s="22" t="s">
        <v>84</v>
      </c>
    </row>
    <row r="3" spans="1:70" ht="6.95" customHeight="1">
      <c r="B3" s="23"/>
      <c r="C3" s="24"/>
      <c r="D3" s="24"/>
      <c r="E3" s="24"/>
      <c r="F3" s="24"/>
      <c r="G3" s="24"/>
      <c r="H3" s="24"/>
      <c r="I3" s="110"/>
      <c r="J3" s="24"/>
      <c r="K3" s="25"/>
      <c r="AT3" s="22" t="s">
        <v>85</v>
      </c>
    </row>
    <row r="4" spans="1:70" ht="36.950000000000003" customHeight="1">
      <c r="B4" s="26"/>
      <c r="C4" s="27"/>
      <c r="D4" s="28" t="s">
        <v>91</v>
      </c>
      <c r="E4" s="27"/>
      <c r="F4" s="27"/>
      <c r="G4" s="27"/>
      <c r="H4" s="27"/>
      <c r="I4" s="111"/>
      <c r="J4" s="27"/>
      <c r="K4" s="29"/>
      <c r="M4" s="30" t="s">
        <v>13</v>
      </c>
      <c r="AT4" s="22" t="s">
        <v>6</v>
      </c>
    </row>
    <row r="5" spans="1:70" ht="6.95" customHeight="1">
      <c r="B5" s="26"/>
      <c r="C5" s="27"/>
      <c r="D5" s="27"/>
      <c r="E5" s="27"/>
      <c r="F5" s="27"/>
      <c r="G5" s="27"/>
      <c r="H5" s="27"/>
      <c r="I5" s="111"/>
      <c r="J5" s="27"/>
      <c r="K5" s="29"/>
    </row>
    <row r="6" spans="1:70">
      <c r="B6" s="26"/>
      <c r="C6" s="27"/>
      <c r="D6" s="35" t="s">
        <v>19</v>
      </c>
      <c r="E6" s="27"/>
      <c r="F6" s="27"/>
      <c r="G6" s="27"/>
      <c r="H6" s="27"/>
      <c r="I6" s="111"/>
      <c r="J6" s="27"/>
      <c r="K6" s="29"/>
    </row>
    <row r="7" spans="1:70" ht="22.5" customHeight="1">
      <c r="B7" s="26"/>
      <c r="C7" s="27"/>
      <c r="D7" s="27"/>
      <c r="E7" s="359" t="str">
        <f>'Rekapitulace stavby'!K6</f>
        <v>SO 01 Multifunkční plocha - sportovní areál v Dolní Poustevně u fotbalového hřiště</v>
      </c>
      <c r="F7" s="360"/>
      <c r="G7" s="360"/>
      <c r="H7" s="360"/>
      <c r="I7" s="111"/>
      <c r="J7" s="27"/>
      <c r="K7" s="29"/>
    </row>
    <row r="8" spans="1:70" s="1" customFormat="1">
      <c r="B8" s="39"/>
      <c r="C8" s="40"/>
      <c r="D8" s="35" t="s">
        <v>92</v>
      </c>
      <c r="E8" s="40"/>
      <c r="F8" s="40"/>
      <c r="G8" s="40"/>
      <c r="H8" s="40"/>
      <c r="I8" s="112"/>
      <c r="J8" s="40"/>
      <c r="K8" s="43"/>
    </row>
    <row r="9" spans="1:70" s="1" customFormat="1" ht="36.950000000000003" customHeight="1">
      <c r="B9" s="39"/>
      <c r="C9" s="40"/>
      <c r="D9" s="40"/>
      <c r="E9" s="361" t="s">
        <v>93</v>
      </c>
      <c r="F9" s="362"/>
      <c r="G9" s="362"/>
      <c r="H9" s="362"/>
      <c r="I9" s="112"/>
      <c r="J9" s="40"/>
      <c r="K9" s="43"/>
    </row>
    <row r="10" spans="1:70" s="1" customFormat="1" ht="13.5">
      <c r="B10" s="39"/>
      <c r="C10" s="40"/>
      <c r="D10" s="40"/>
      <c r="E10" s="40"/>
      <c r="F10" s="40"/>
      <c r="G10" s="40"/>
      <c r="H10" s="40"/>
      <c r="I10" s="112"/>
      <c r="J10" s="40"/>
      <c r="K10" s="43"/>
    </row>
    <row r="11" spans="1:70" s="1" customFormat="1" ht="14.45" customHeight="1">
      <c r="B11" s="39"/>
      <c r="C11" s="40"/>
      <c r="D11" s="35" t="s">
        <v>22</v>
      </c>
      <c r="E11" s="40"/>
      <c r="F11" s="33" t="s">
        <v>23</v>
      </c>
      <c r="G11" s="40"/>
      <c r="H11" s="40"/>
      <c r="I11" s="113" t="s">
        <v>24</v>
      </c>
      <c r="J11" s="33" t="s">
        <v>23</v>
      </c>
      <c r="K11" s="43"/>
    </row>
    <row r="12" spans="1:70" s="1" customFormat="1" ht="14.45" customHeight="1">
      <c r="B12" s="39"/>
      <c r="C12" s="40"/>
      <c r="D12" s="35" t="s">
        <v>25</v>
      </c>
      <c r="E12" s="40"/>
      <c r="F12" s="33" t="s">
        <v>26</v>
      </c>
      <c r="G12" s="40"/>
      <c r="H12" s="40"/>
      <c r="I12" s="113" t="s">
        <v>27</v>
      </c>
      <c r="J12" s="114" t="str">
        <f>'Rekapitulace stavby'!AN8</f>
        <v>21.3.2017</v>
      </c>
      <c r="K12" s="43"/>
    </row>
    <row r="13" spans="1:70" s="1" customFormat="1" ht="10.9" customHeight="1">
      <c r="B13" s="39"/>
      <c r="C13" s="40"/>
      <c r="D13" s="40"/>
      <c r="E13" s="40"/>
      <c r="F13" s="40"/>
      <c r="G13" s="40"/>
      <c r="H13" s="40"/>
      <c r="I13" s="112"/>
      <c r="J13" s="40"/>
      <c r="K13" s="43"/>
    </row>
    <row r="14" spans="1:70" s="1" customFormat="1" ht="14.45" customHeight="1">
      <c r="B14" s="39"/>
      <c r="C14" s="40"/>
      <c r="D14" s="35" t="s">
        <v>31</v>
      </c>
      <c r="E14" s="40"/>
      <c r="F14" s="40"/>
      <c r="G14" s="40"/>
      <c r="H14" s="40"/>
      <c r="I14" s="113" t="s">
        <v>32</v>
      </c>
      <c r="J14" s="33" t="s">
        <v>23</v>
      </c>
      <c r="K14" s="43"/>
    </row>
    <row r="15" spans="1:70" s="1" customFormat="1" ht="18" customHeight="1">
      <c r="B15" s="39"/>
      <c r="C15" s="40"/>
      <c r="D15" s="40"/>
      <c r="E15" s="33" t="s">
        <v>33</v>
      </c>
      <c r="F15" s="40"/>
      <c r="G15" s="40"/>
      <c r="H15" s="40"/>
      <c r="I15" s="113" t="s">
        <v>34</v>
      </c>
      <c r="J15" s="33" t="s">
        <v>23</v>
      </c>
      <c r="K15" s="43"/>
    </row>
    <row r="16" spans="1:70" s="1" customFormat="1" ht="6.95" customHeight="1">
      <c r="B16" s="39"/>
      <c r="C16" s="40"/>
      <c r="D16" s="40"/>
      <c r="E16" s="40"/>
      <c r="F16" s="40"/>
      <c r="G16" s="40"/>
      <c r="H16" s="40"/>
      <c r="I16" s="112"/>
      <c r="J16" s="40"/>
      <c r="K16" s="43"/>
    </row>
    <row r="17" spans="2:11" s="1" customFormat="1" ht="14.45" customHeight="1">
      <c r="B17" s="39"/>
      <c r="C17" s="40"/>
      <c r="D17" s="35" t="s">
        <v>35</v>
      </c>
      <c r="E17" s="40"/>
      <c r="F17" s="40"/>
      <c r="G17" s="40"/>
      <c r="H17" s="40"/>
      <c r="I17" s="113"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3" t="s">
        <v>34</v>
      </c>
      <c r="J18" s="33" t="str">
        <f>IF('Rekapitulace stavby'!AN14="Vyplň údaj","",IF('Rekapitulace stavby'!AN14="","",'Rekapitulace stavby'!AN14))</f>
        <v/>
      </c>
      <c r="K18" s="43"/>
    </row>
    <row r="19" spans="2:11" s="1" customFormat="1" ht="6.95" customHeight="1">
      <c r="B19" s="39"/>
      <c r="C19" s="40"/>
      <c r="D19" s="40"/>
      <c r="E19" s="40"/>
      <c r="F19" s="40"/>
      <c r="G19" s="40"/>
      <c r="H19" s="40"/>
      <c r="I19" s="112"/>
      <c r="J19" s="40"/>
      <c r="K19" s="43"/>
    </row>
    <row r="20" spans="2:11" s="1" customFormat="1" ht="14.45" customHeight="1">
      <c r="B20" s="39"/>
      <c r="C20" s="40"/>
      <c r="D20" s="35" t="s">
        <v>37</v>
      </c>
      <c r="E20" s="40"/>
      <c r="F20" s="40"/>
      <c r="G20" s="40"/>
      <c r="H20" s="40"/>
      <c r="I20" s="113" t="s">
        <v>32</v>
      </c>
      <c r="J20" s="33" t="s">
        <v>23</v>
      </c>
      <c r="K20" s="43"/>
    </row>
    <row r="21" spans="2:11" s="1" customFormat="1" ht="18" customHeight="1">
      <c r="B21" s="39"/>
      <c r="C21" s="40"/>
      <c r="D21" s="40"/>
      <c r="E21" s="33" t="s">
        <v>39</v>
      </c>
      <c r="F21" s="40"/>
      <c r="G21" s="40"/>
      <c r="H21" s="40"/>
      <c r="I21" s="113" t="s">
        <v>34</v>
      </c>
      <c r="J21" s="33" t="s">
        <v>23</v>
      </c>
      <c r="K21" s="43"/>
    </row>
    <row r="22" spans="2:11" s="1" customFormat="1" ht="6.95" customHeight="1">
      <c r="B22" s="39"/>
      <c r="C22" s="40"/>
      <c r="D22" s="40"/>
      <c r="E22" s="40"/>
      <c r="F22" s="40"/>
      <c r="G22" s="40"/>
      <c r="H22" s="40"/>
      <c r="I22" s="112"/>
      <c r="J22" s="40"/>
      <c r="K22" s="43"/>
    </row>
    <row r="23" spans="2:11" s="1" customFormat="1" ht="14.45" customHeight="1">
      <c r="B23" s="39"/>
      <c r="C23" s="40"/>
      <c r="D23" s="35" t="s">
        <v>40</v>
      </c>
      <c r="E23" s="40"/>
      <c r="F23" s="40"/>
      <c r="G23" s="40"/>
      <c r="H23" s="40"/>
      <c r="I23" s="112"/>
      <c r="J23" s="40"/>
      <c r="K23" s="43"/>
    </row>
    <row r="24" spans="2:11" s="6" customFormat="1" ht="22.5" customHeight="1">
      <c r="B24" s="115"/>
      <c r="C24" s="116"/>
      <c r="D24" s="116"/>
      <c r="E24" s="328" t="s">
        <v>23</v>
      </c>
      <c r="F24" s="328"/>
      <c r="G24" s="328"/>
      <c r="H24" s="328"/>
      <c r="I24" s="117"/>
      <c r="J24" s="116"/>
      <c r="K24" s="118"/>
    </row>
    <row r="25" spans="2:11" s="1" customFormat="1" ht="6.95" customHeight="1">
      <c r="B25" s="39"/>
      <c r="C25" s="40"/>
      <c r="D25" s="40"/>
      <c r="E25" s="40"/>
      <c r="F25" s="40"/>
      <c r="G25" s="40"/>
      <c r="H25" s="40"/>
      <c r="I25" s="112"/>
      <c r="J25" s="40"/>
      <c r="K25" s="43"/>
    </row>
    <row r="26" spans="2:11" s="1" customFormat="1" ht="6.95" customHeight="1">
      <c r="B26" s="39"/>
      <c r="C26" s="40"/>
      <c r="D26" s="83"/>
      <c r="E26" s="83"/>
      <c r="F26" s="83"/>
      <c r="G26" s="83"/>
      <c r="H26" s="83"/>
      <c r="I26" s="119"/>
      <c r="J26" s="83"/>
      <c r="K26" s="120"/>
    </row>
    <row r="27" spans="2:11" s="1" customFormat="1" ht="25.35" customHeight="1">
      <c r="B27" s="39"/>
      <c r="C27" s="40"/>
      <c r="D27" s="121" t="s">
        <v>42</v>
      </c>
      <c r="E27" s="40"/>
      <c r="F27" s="40"/>
      <c r="G27" s="40"/>
      <c r="H27" s="40"/>
      <c r="I27" s="112"/>
      <c r="J27" s="122">
        <f>ROUND(J89,2)</f>
        <v>0</v>
      </c>
      <c r="K27" s="43"/>
    </row>
    <row r="28" spans="2:11" s="1" customFormat="1" ht="6.95" customHeight="1">
      <c r="B28" s="39"/>
      <c r="C28" s="40"/>
      <c r="D28" s="83"/>
      <c r="E28" s="83"/>
      <c r="F28" s="83"/>
      <c r="G28" s="83"/>
      <c r="H28" s="83"/>
      <c r="I28" s="119"/>
      <c r="J28" s="83"/>
      <c r="K28" s="120"/>
    </row>
    <row r="29" spans="2:11" s="1" customFormat="1" ht="14.45" customHeight="1">
      <c r="B29" s="39"/>
      <c r="C29" s="40"/>
      <c r="D29" s="40"/>
      <c r="E29" s="40"/>
      <c r="F29" s="44" t="s">
        <v>44</v>
      </c>
      <c r="G29" s="40"/>
      <c r="H29" s="40"/>
      <c r="I29" s="123" t="s">
        <v>43</v>
      </c>
      <c r="J29" s="44" t="s">
        <v>45</v>
      </c>
      <c r="K29" s="43"/>
    </row>
    <row r="30" spans="2:11" s="1" customFormat="1" ht="14.45" customHeight="1">
      <c r="B30" s="39"/>
      <c r="C30" s="40"/>
      <c r="D30" s="47" t="s">
        <v>46</v>
      </c>
      <c r="E30" s="47" t="s">
        <v>47</v>
      </c>
      <c r="F30" s="124">
        <f>ROUND(SUM(BE89:BE200), 2)</f>
        <v>0</v>
      </c>
      <c r="G30" s="40"/>
      <c r="H30" s="40"/>
      <c r="I30" s="125">
        <v>0.21</v>
      </c>
      <c r="J30" s="124">
        <f>ROUND(ROUND((SUM(BE89:BE200)), 2)*I30, 2)</f>
        <v>0</v>
      </c>
      <c r="K30" s="43"/>
    </row>
    <row r="31" spans="2:11" s="1" customFormat="1" ht="14.45" customHeight="1">
      <c r="B31" s="39"/>
      <c r="C31" s="40"/>
      <c r="D31" s="40"/>
      <c r="E31" s="47" t="s">
        <v>48</v>
      </c>
      <c r="F31" s="124">
        <f>ROUND(SUM(BF89:BF200), 2)</f>
        <v>0</v>
      </c>
      <c r="G31" s="40"/>
      <c r="H31" s="40"/>
      <c r="I31" s="125">
        <v>0.15</v>
      </c>
      <c r="J31" s="124">
        <f>ROUND(ROUND((SUM(BF89:BF200)), 2)*I31, 2)</f>
        <v>0</v>
      </c>
      <c r="K31" s="43"/>
    </row>
    <row r="32" spans="2:11" s="1" customFormat="1" ht="14.45" hidden="1" customHeight="1">
      <c r="B32" s="39"/>
      <c r="C32" s="40"/>
      <c r="D32" s="40"/>
      <c r="E32" s="47" t="s">
        <v>49</v>
      </c>
      <c r="F32" s="124">
        <f>ROUND(SUM(BG89:BG200), 2)</f>
        <v>0</v>
      </c>
      <c r="G32" s="40"/>
      <c r="H32" s="40"/>
      <c r="I32" s="125">
        <v>0.21</v>
      </c>
      <c r="J32" s="124">
        <v>0</v>
      </c>
      <c r="K32" s="43"/>
    </row>
    <row r="33" spans="2:11" s="1" customFormat="1" ht="14.45" hidden="1" customHeight="1">
      <c r="B33" s="39"/>
      <c r="C33" s="40"/>
      <c r="D33" s="40"/>
      <c r="E33" s="47" t="s">
        <v>50</v>
      </c>
      <c r="F33" s="124">
        <f>ROUND(SUM(BH89:BH200), 2)</f>
        <v>0</v>
      </c>
      <c r="G33" s="40"/>
      <c r="H33" s="40"/>
      <c r="I33" s="125">
        <v>0.15</v>
      </c>
      <c r="J33" s="124">
        <v>0</v>
      </c>
      <c r="K33" s="43"/>
    </row>
    <row r="34" spans="2:11" s="1" customFormat="1" ht="14.45" hidden="1" customHeight="1">
      <c r="B34" s="39"/>
      <c r="C34" s="40"/>
      <c r="D34" s="40"/>
      <c r="E34" s="47" t="s">
        <v>51</v>
      </c>
      <c r="F34" s="124">
        <f>ROUND(SUM(BI89:BI200), 2)</f>
        <v>0</v>
      </c>
      <c r="G34" s="40"/>
      <c r="H34" s="40"/>
      <c r="I34" s="125">
        <v>0</v>
      </c>
      <c r="J34" s="124">
        <v>0</v>
      </c>
      <c r="K34" s="43"/>
    </row>
    <row r="35" spans="2:11" s="1" customFormat="1" ht="6.95" customHeight="1">
      <c r="B35" s="39"/>
      <c r="C35" s="40"/>
      <c r="D35" s="40"/>
      <c r="E35" s="40"/>
      <c r="F35" s="40"/>
      <c r="G35" s="40"/>
      <c r="H35" s="40"/>
      <c r="I35" s="112"/>
      <c r="J35" s="40"/>
      <c r="K35" s="43"/>
    </row>
    <row r="36" spans="2:11" s="1" customFormat="1" ht="25.35" customHeight="1">
      <c r="B36" s="39"/>
      <c r="C36" s="126"/>
      <c r="D36" s="127" t="s">
        <v>52</v>
      </c>
      <c r="E36" s="77"/>
      <c r="F36" s="77"/>
      <c r="G36" s="128" t="s">
        <v>53</v>
      </c>
      <c r="H36" s="129" t="s">
        <v>54</v>
      </c>
      <c r="I36" s="130"/>
      <c r="J36" s="131">
        <f>SUM(J27:J34)</f>
        <v>0</v>
      </c>
      <c r="K36" s="132"/>
    </row>
    <row r="37" spans="2:11" s="1" customFormat="1" ht="14.45" customHeight="1">
      <c r="B37" s="54"/>
      <c r="C37" s="55"/>
      <c r="D37" s="55"/>
      <c r="E37" s="55"/>
      <c r="F37" s="55"/>
      <c r="G37" s="55"/>
      <c r="H37" s="55"/>
      <c r="I37" s="133"/>
      <c r="J37" s="55"/>
      <c r="K37" s="56"/>
    </row>
    <row r="41" spans="2:11" s="1" customFormat="1" ht="6.95" customHeight="1">
      <c r="B41" s="134"/>
      <c r="C41" s="135"/>
      <c r="D41" s="135"/>
      <c r="E41" s="135"/>
      <c r="F41" s="135"/>
      <c r="G41" s="135"/>
      <c r="H41" s="135"/>
      <c r="I41" s="136"/>
      <c r="J41" s="135"/>
      <c r="K41" s="137"/>
    </row>
    <row r="42" spans="2:11" s="1" customFormat="1" ht="36.950000000000003" customHeight="1">
      <c r="B42" s="39"/>
      <c r="C42" s="28" t="s">
        <v>94</v>
      </c>
      <c r="D42" s="40"/>
      <c r="E42" s="40"/>
      <c r="F42" s="40"/>
      <c r="G42" s="40"/>
      <c r="H42" s="40"/>
      <c r="I42" s="112"/>
      <c r="J42" s="40"/>
      <c r="K42" s="43"/>
    </row>
    <row r="43" spans="2:11" s="1" customFormat="1" ht="6.95" customHeight="1">
      <c r="B43" s="39"/>
      <c r="C43" s="40"/>
      <c r="D43" s="40"/>
      <c r="E43" s="40"/>
      <c r="F43" s="40"/>
      <c r="G43" s="40"/>
      <c r="H43" s="40"/>
      <c r="I43" s="112"/>
      <c r="J43" s="40"/>
      <c r="K43" s="43"/>
    </row>
    <row r="44" spans="2:11" s="1" customFormat="1" ht="14.45" customHeight="1">
      <c r="B44" s="39"/>
      <c r="C44" s="35" t="s">
        <v>19</v>
      </c>
      <c r="D44" s="40"/>
      <c r="E44" s="40"/>
      <c r="F44" s="40"/>
      <c r="G44" s="40"/>
      <c r="H44" s="40"/>
      <c r="I44" s="112"/>
      <c r="J44" s="40"/>
      <c r="K44" s="43"/>
    </row>
    <row r="45" spans="2:11" s="1" customFormat="1" ht="22.5" customHeight="1">
      <c r="B45" s="39"/>
      <c r="C45" s="40"/>
      <c r="D45" s="40"/>
      <c r="E45" s="359" t="str">
        <f>E7</f>
        <v>SO 01 Multifunkční plocha - sportovní areál v Dolní Poustevně u fotbalového hřiště</v>
      </c>
      <c r="F45" s="360"/>
      <c r="G45" s="360"/>
      <c r="H45" s="360"/>
      <c r="I45" s="112"/>
      <c r="J45" s="40"/>
      <c r="K45" s="43"/>
    </row>
    <row r="46" spans="2:11" s="1" customFormat="1" ht="14.45" customHeight="1">
      <c r="B46" s="39"/>
      <c r="C46" s="35" t="s">
        <v>92</v>
      </c>
      <c r="D46" s="40"/>
      <c r="E46" s="40"/>
      <c r="F46" s="40"/>
      <c r="G46" s="40"/>
      <c r="H46" s="40"/>
      <c r="I46" s="112"/>
      <c r="J46" s="40"/>
      <c r="K46" s="43"/>
    </row>
    <row r="47" spans="2:11" s="1" customFormat="1" ht="23.25" customHeight="1">
      <c r="B47" s="39"/>
      <c r="C47" s="40"/>
      <c r="D47" s="40"/>
      <c r="E47" s="361" t="str">
        <f>E9</f>
        <v>SO 1.1 - Zřízení povrchu multifunkčního hřiště</v>
      </c>
      <c r="F47" s="362"/>
      <c r="G47" s="362"/>
      <c r="H47" s="362"/>
      <c r="I47" s="112"/>
      <c r="J47" s="40"/>
      <c r="K47" s="43"/>
    </row>
    <row r="48" spans="2:11" s="1" customFormat="1" ht="6.95" customHeight="1">
      <c r="B48" s="39"/>
      <c r="C48" s="40"/>
      <c r="D48" s="40"/>
      <c r="E48" s="40"/>
      <c r="F48" s="40"/>
      <c r="G48" s="40"/>
      <c r="H48" s="40"/>
      <c r="I48" s="112"/>
      <c r="J48" s="40"/>
      <c r="K48" s="43"/>
    </row>
    <row r="49" spans="2:47" s="1" customFormat="1" ht="18" customHeight="1">
      <c r="B49" s="39"/>
      <c r="C49" s="35" t="s">
        <v>25</v>
      </c>
      <c r="D49" s="40"/>
      <c r="E49" s="40"/>
      <c r="F49" s="33" t="str">
        <f>F12</f>
        <v>p.p.č. 399/10 a 399/30, k.ú. Dolní Poustevna</v>
      </c>
      <c r="G49" s="40"/>
      <c r="H49" s="40"/>
      <c r="I49" s="113" t="s">
        <v>27</v>
      </c>
      <c r="J49" s="114" t="str">
        <f>IF(J12="","",J12)</f>
        <v>21.3.2017</v>
      </c>
      <c r="K49" s="43"/>
    </row>
    <row r="50" spans="2:47" s="1" customFormat="1" ht="6.95" customHeight="1">
      <c r="B50" s="39"/>
      <c r="C50" s="40"/>
      <c r="D50" s="40"/>
      <c r="E50" s="40"/>
      <c r="F50" s="40"/>
      <c r="G50" s="40"/>
      <c r="H50" s="40"/>
      <c r="I50" s="112"/>
      <c r="J50" s="40"/>
      <c r="K50" s="43"/>
    </row>
    <row r="51" spans="2:47" s="1" customFormat="1">
      <c r="B51" s="39"/>
      <c r="C51" s="35" t="s">
        <v>31</v>
      </c>
      <c r="D51" s="40"/>
      <c r="E51" s="40"/>
      <c r="F51" s="33" t="str">
        <f>E15</f>
        <v>Město Dolní Poustevna</v>
      </c>
      <c r="G51" s="40"/>
      <c r="H51" s="40"/>
      <c r="I51" s="113" t="s">
        <v>37</v>
      </c>
      <c r="J51" s="33" t="str">
        <f>E21</f>
        <v>ProProjekt, s.r.o.</v>
      </c>
      <c r="K51" s="43"/>
    </row>
    <row r="52" spans="2:47" s="1" customFormat="1" ht="14.45" customHeight="1">
      <c r="B52" s="39"/>
      <c r="C52" s="35" t="s">
        <v>35</v>
      </c>
      <c r="D52" s="40"/>
      <c r="E52" s="40"/>
      <c r="F52" s="33" t="str">
        <f>IF(E18="","",E18)</f>
        <v/>
      </c>
      <c r="G52" s="40"/>
      <c r="H52" s="40"/>
      <c r="I52" s="112"/>
      <c r="J52" s="40"/>
      <c r="K52" s="43"/>
    </row>
    <row r="53" spans="2:47" s="1" customFormat="1" ht="10.35" customHeight="1">
      <c r="B53" s="39"/>
      <c r="C53" s="40"/>
      <c r="D53" s="40"/>
      <c r="E53" s="40"/>
      <c r="F53" s="40"/>
      <c r="G53" s="40"/>
      <c r="H53" s="40"/>
      <c r="I53" s="112"/>
      <c r="J53" s="40"/>
      <c r="K53" s="43"/>
    </row>
    <row r="54" spans="2:47" s="1" customFormat="1" ht="29.25" customHeight="1">
      <c r="B54" s="39"/>
      <c r="C54" s="138" t="s">
        <v>95</v>
      </c>
      <c r="D54" s="126"/>
      <c r="E54" s="126"/>
      <c r="F54" s="126"/>
      <c r="G54" s="126"/>
      <c r="H54" s="126"/>
      <c r="I54" s="139"/>
      <c r="J54" s="140" t="s">
        <v>96</v>
      </c>
      <c r="K54" s="141"/>
    </row>
    <row r="55" spans="2:47" s="1" customFormat="1" ht="10.35" customHeight="1">
      <c r="B55" s="39"/>
      <c r="C55" s="40"/>
      <c r="D55" s="40"/>
      <c r="E55" s="40"/>
      <c r="F55" s="40"/>
      <c r="G55" s="40"/>
      <c r="H55" s="40"/>
      <c r="I55" s="112"/>
      <c r="J55" s="40"/>
      <c r="K55" s="43"/>
    </row>
    <row r="56" spans="2:47" s="1" customFormat="1" ht="29.25" customHeight="1">
      <c r="B56" s="39"/>
      <c r="C56" s="142" t="s">
        <v>97</v>
      </c>
      <c r="D56" s="40"/>
      <c r="E56" s="40"/>
      <c r="F56" s="40"/>
      <c r="G56" s="40"/>
      <c r="H56" s="40"/>
      <c r="I56" s="112"/>
      <c r="J56" s="122">
        <f>J89</f>
        <v>0</v>
      </c>
      <c r="K56" s="43"/>
      <c r="AU56" s="22" t="s">
        <v>98</v>
      </c>
    </row>
    <row r="57" spans="2:47" s="7" customFormat="1" ht="24.95" customHeight="1">
      <c r="B57" s="143"/>
      <c r="C57" s="144"/>
      <c r="D57" s="145" t="s">
        <v>99</v>
      </c>
      <c r="E57" s="146"/>
      <c r="F57" s="146"/>
      <c r="G57" s="146"/>
      <c r="H57" s="146"/>
      <c r="I57" s="147"/>
      <c r="J57" s="148">
        <f>J90</f>
        <v>0</v>
      </c>
      <c r="K57" s="149"/>
    </row>
    <row r="58" spans="2:47" s="8" customFormat="1" ht="19.899999999999999" customHeight="1">
      <c r="B58" s="150"/>
      <c r="C58" s="151"/>
      <c r="D58" s="152" t="s">
        <v>100</v>
      </c>
      <c r="E58" s="153"/>
      <c r="F58" s="153"/>
      <c r="G58" s="153"/>
      <c r="H58" s="153"/>
      <c r="I58" s="154"/>
      <c r="J58" s="155">
        <f>J91</f>
        <v>0</v>
      </c>
      <c r="K58" s="156"/>
    </row>
    <row r="59" spans="2:47" s="8" customFormat="1" ht="19.899999999999999" customHeight="1">
      <c r="B59" s="150"/>
      <c r="C59" s="151"/>
      <c r="D59" s="152" t="s">
        <v>101</v>
      </c>
      <c r="E59" s="153"/>
      <c r="F59" s="153"/>
      <c r="G59" s="153"/>
      <c r="H59" s="153"/>
      <c r="I59" s="154"/>
      <c r="J59" s="155">
        <f>J119</f>
        <v>0</v>
      </c>
      <c r="K59" s="156"/>
    </row>
    <row r="60" spans="2:47" s="8" customFormat="1" ht="19.899999999999999" customHeight="1">
      <c r="B60" s="150"/>
      <c r="C60" s="151"/>
      <c r="D60" s="152" t="s">
        <v>102</v>
      </c>
      <c r="E60" s="153"/>
      <c r="F60" s="153"/>
      <c r="G60" s="153"/>
      <c r="H60" s="153"/>
      <c r="I60" s="154"/>
      <c r="J60" s="155">
        <f>J129</f>
        <v>0</v>
      </c>
      <c r="K60" s="156"/>
    </row>
    <row r="61" spans="2:47" s="8" customFormat="1" ht="19.899999999999999" customHeight="1">
      <c r="B61" s="150"/>
      <c r="C61" s="151"/>
      <c r="D61" s="152" t="s">
        <v>103</v>
      </c>
      <c r="E61" s="153"/>
      <c r="F61" s="153"/>
      <c r="G61" s="153"/>
      <c r="H61" s="153"/>
      <c r="I61" s="154"/>
      <c r="J61" s="155">
        <f>J145</f>
        <v>0</v>
      </c>
      <c r="K61" s="156"/>
    </row>
    <row r="62" spans="2:47" s="8" customFormat="1" ht="19.899999999999999" customHeight="1">
      <c r="B62" s="150"/>
      <c r="C62" s="151"/>
      <c r="D62" s="152" t="s">
        <v>104</v>
      </c>
      <c r="E62" s="153"/>
      <c r="F62" s="153"/>
      <c r="G62" s="153"/>
      <c r="H62" s="153"/>
      <c r="I62" s="154"/>
      <c r="J62" s="155">
        <f>J175</f>
        <v>0</v>
      </c>
      <c r="K62" s="156"/>
    </row>
    <row r="63" spans="2:47" s="8" customFormat="1" ht="19.899999999999999" customHeight="1">
      <c r="B63" s="150"/>
      <c r="C63" s="151"/>
      <c r="D63" s="152" t="s">
        <v>105</v>
      </c>
      <c r="E63" s="153"/>
      <c r="F63" s="153"/>
      <c r="G63" s="153"/>
      <c r="H63" s="153"/>
      <c r="I63" s="154"/>
      <c r="J63" s="155">
        <f>J187</f>
        <v>0</v>
      </c>
      <c r="K63" s="156"/>
    </row>
    <row r="64" spans="2:47" s="7" customFormat="1" ht="24.95" customHeight="1">
      <c r="B64" s="143"/>
      <c r="C64" s="144"/>
      <c r="D64" s="145" t="s">
        <v>106</v>
      </c>
      <c r="E64" s="146"/>
      <c r="F64" s="146"/>
      <c r="G64" s="146"/>
      <c r="H64" s="146"/>
      <c r="I64" s="147"/>
      <c r="J64" s="148">
        <f>J190</f>
        <v>0</v>
      </c>
      <c r="K64" s="149"/>
    </row>
    <row r="65" spans="2:12" s="8" customFormat="1" ht="19.899999999999999" customHeight="1">
      <c r="B65" s="150"/>
      <c r="C65" s="151"/>
      <c r="D65" s="152" t="s">
        <v>107</v>
      </c>
      <c r="E65" s="153"/>
      <c r="F65" s="153"/>
      <c r="G65" s="153"/>
      <c r="H65" s="153"/>
      <c r="I65" s="154"/>
      <c r="J65" s="155">
        <f>J191</f>
        <v>0</v>
      </c>
      <c r="K65" s="156"/>
    </row>
    <row r="66" spans="2:12" s="7" customFormat="1" ht="24.95" customHeight="1">
      <c r="B66" s="143"/>
      <c r="C66" s="144"/>
      <c r="D66" s="145" t="s">
        <v>108</v>
      </c>
      <c r="E66" s="146"/>
      <c r="F66" s="146"/>
      <c r="G66" s="146"/>
      <c r="H66" s="146"/>
      <c r="I66" s="147"/>
      <c r="J66" s="148">
        <f>J194</f>
        <v>0</v>
      </c>
      <c r="K66" s="149"/>
    </row>
    <row r="67" spans="2:12" s="8" customFormat="1" ht="19.899999999999999" customHeight="1">
      <c r="B67" s="150"/>
      <c r="C67" s="151"/>
      <c r="D67" s="152" t="s">
        <v>109</v>
      </c>
      <c r="E67" s="153"/>
      <c r="F67" s="153"/>
      <c r="G67" s="153"/>
      <c r="H67" s="153"/>
      <c r="I67" s="154"/>
      <c r="J67" s="155">
        <f>J195</f>
        <v>0</v>
      </c>
      <c r="K67" s="156"/>
    </row>
    <row r="68" spans="2:12" s="8" customFormat="1" ht="19.899999999999999" customHeight="1">
      <c r="B68" s="150"/>
      <c r="C68" s="151"/>
      <c r="D68" s="152" t="s">
        <v>110</v>
      </c>
      <c r="E68" s="153"/>
      <c r="F68" s="153"/>
      <c r="G68" s="153"/>
      <c r="H68" s="153"/>
      <c r="I68" s="154"/>
      <c r="J68" s="155">
        <f>J197</f>
        <v>0</v>
      </c>
      <c r="K68" s="156"/>
    </row>
    <row r="69" spans="2:12" s="8" customFormat="1" ht="19.899999999999999" customHeight="1">
      <c r="B69" s="150"/>
      <c r="C69" s="151"/>
      <c r="D69" s="152" t="s">
        <v>111</v>
      </c>
      <c r="E69" s="153"/>
      <c r="F69" s="153"/>
      <c r="G69" s="153"/>
      <c r="H69" s="153"/>
      <c r="I69" s="154"/>
      <c r="J69" s="155">
        <f>J199</f>
        <v>0</v>
      </c>
      <c r="K69" s="156"/>
    </row>
    <row r="70" spans="2:12" s="1" customFormat="1" ht="21.75" customHeight="1">
      <c r="B70" s="39"/>
      <c r="C70" s="40"/>
      <c r="D70" s="40"/>
      <c r="E70" s="40"/>
      <c r="F70" s="40"/>
      <c r="G70" s="40"/>
      <c r="H70" s="40"/>
      <c r="I70" s="112"/>
      <c r="J70" s="40"/>
      <c r="K70" s="43"/>
    </row>
    <row r="71" spans="2:12" s="1" customFormat="1" ht="6.95" customHeight="1">
      <c r="B71" s="54"/>
      <c r="C71" s="55"/>
      <c r="D71" s="55"/>
      <c r="E71" s="55"/>
      <c r="F71" s="55"/>
      <c r="G71" s="55"/>
      <c r="H71" s="55"/>
      <c r="I71" s="133"/>
      <c r="J71" s="55"/>
      <c r="K71" s="56"/>
    </row>
    <row r="75" spans="2:12" s="1" customFormat="1" ht="6.95" customHeight="1">
      <c r="B75" s="57"/>
      <c r="C75" s="58"/>
      <c r="D75" s="58"/>
      <c r="E75" s="58"/>
      <c r="F75" s="58"/>
      <c r="G75" s="58"/>
      <c r="H75" s="58"/>
      <c r="I75" s="136"/>
      <c r="J75" s="58"/>
      <c r="K75" s="58"/>
      <c r="L75" s="59"/>
    </row>
    <row r="76" spans="2:12" s="1" customFormat="1" ht="36.950000000000003" customHeight="1">
      <c r="B76" s="39"/>
      <c r="C76" s="60" t="s">
        <v>112</v>
      </c>
      <c r="D76" s="61"/>
      <c r="E76" s="61"/>
      <c r="F76" s="61"/>
      <c r="G76" s="61"/>
      <c r="H76" s="61"/>
      <c r="I76" s="157"/>
      <c r="J76" s="61"/>
      <c r="K76" s="61"/>
      <c r="L76" s="59"/>
    </row>
    <row r="77" spans="2:12" s="1" customFormat="1" ht="6.95" customHeight="1">
      <c r="B77" s="39"/>
      <c r="C77" s="61"/>
      <c r="D77" s="61"/>
      <c r="E77" s="61"/>
      <c r="F77" s="61"/>
      <c r="G77" s="61"/>
      <c r="H77" s="61"/>
      <c r="I77" s="157"/>
      <c r="J77" s="61"/>
      <c r="K77" s="61"/>
      <c r="L77" s="59"/>
    </row>
    <row r="78" spans="2:12" s="1" customFormat="1" ht="14.45" customHeight="1">
      <c r="B78" s="39"/>
      <c r="C78" s="63" t="s">
        <v>19</v>
      </c>
      <c r="D78" s="61"/>
      <c r="E78" s="61"/>
      <c r="F78" s="61"/>
      <c r="G78" s="61"/>
      <c r="H78" s="61"/>
      <c r="I78" s="157"/>
      <c r="J78" s="61"/>
      <c r="K78" s="61"/>
      <c r="L78" s="59"/>
    </row>
    <row r="79" spans="2:12" s="1" customFormat="1" ht="22.5" customHeight="1">
      <c r="B79" s="39"/>
      <c r="C79" s="61"/>
      <c r="D79" s="61"/>
      <c r="E79" s="363" t="str">
        <f>E7</f>
        <v>SO 01 Multifunkční plocha - sportovní areál v Dolní Poustevně u fotbalového hřiště</v>
      </c>
      <c r="F79" s="364"/>
      <c r="G79" s="364"/>
      <c r="H79" s="364"/>
      <c r="I79" s="157"/>
      <c r="J79" s="61"/>
      <c r="K79" s="61"/>
      <c r="L79" s="59"/>
    </row>
    <row r="80" spans="2:12" s="1" customFormat="1" ht="14.45" customHeight="1">
      <c r="B80" s="39"/>
      <c r="C80" s="63" t="s">
        <v>92</v>
      </c>
      <c r="D80" s="61"/>
      <c r="E80" s="61"/>
      <c r="F80" s="61"/>
      <c r="G80" s="61"/>
      <c r="H80" s="61"/>
      <c r="I80" s="157"/>
      <c r="J80" s="61"/>
      <c r="K80" s="61"/>
      <c r="L80" s="59"/>
    </row>
    <row r="81" spans="2:65" s="1" customFormat="1" ht="23.25" customHeight="1">
      <c r="B81" s="39"/>
      <c r="C81" s="61"/>
      <c r="D81" s="61"/>
      <c r="E81" s="339" t="str">
        <f>E9</f>
        <v>SO 1.1 - Zřízení povrchu multifunkčního hřiště</v>
      </c>
      <c r="F81" s="365"/>
      <c r="G81" s="365"/>
      <c r="H81" s="365"/>
      <c r="I81" s="157"/>
      <c r="J81" s="61"/>
      <c r="K81" s="61"/>
      <c r="L81" s="59"/>
    </row>
    <row r="82" spans="2:65" s="1" customFormat="1" ht="6.95" customHeight="1">
      <c r="B82" s="39"/>
      <c r="C82" s="61"/>
      <c r="D82" s="61"/>
      <c r="E82" s="61"/>
      <c r="F82" s="61"/>
      <c r="G82" s="61"/>
      <c r="H82" s="61"/>
      <c r="I82" s="157"/>
      <c r="J82" s="61"/>
      <c r="K82" s="61"/>
      <c r="L82" s="59"/>
    </row>
    <row r="83" spans="2:65" s="1" customFormat="1" ht="18" customHeight="1">
      <c r="B83" s="39"/>
      <c r="C83" s="63" t="s">
        <v>25</v>
      </c>
      <c r="D83" s="61"/>
      <c r="E83" s="61"/>
      <c r="F83" s="158" t="str">
        <f>F12</f>
        <v>p.p.č. 399/10 a 399/30, k.ú. Dolní Poustevna</v>
      </c>
      <c r="G83" s="61"/>
      <c r="H83" s="61"/>
      <c r="I83" s="159" t="s">
        <v>27</v>
      </c>
      <c r="J83" s="71" t="str">
        <f>IF(J12="","",J12)</f>
        <v>21.3.2017</v>
      </c>
      <c r="K83" s="61"/>
      <c r="L83" s="59"/>
    </row>
    <row r="84" spans="2:65" s="1" customFormat="1" ht="6.95" customHeight="1">
      <c r="B84" s="39"/>
      <c r="C84" s="61"/>
      <c r="D84" s="61"/>
      <c r="E84" s="61"/>
      <c r="F84" s="61"/>
      <c r="G84" s="61"/>
      <c r="H84" s="61"/>
      <c r="I84" s="157"/>
      <c r="J84" s="61"/>
      <c r="K84" s="61"/>
      <c r="L84" s="59"/>
    </row>
    <row r="85" spans="2:65" s="1" customFormat="1">
      <c r="B85" s="39"/>
      <c r="C85" s="63" t="s">
        <v>31</v>
      </c>
      <c r="D85" s="61"/>
      <c r="E85" s="61"/>
      <c r="F85" s="158" t="str">
        <f>E15</f>
        <v>Město Dolní Poustevna</v>
      </c>
      <c r="G85" s="61"/>
      <c r="H85" s="61"/>
      <c r="I85" s="159" t="s">
        <v>37</v>
      </c>
      <c r="J85" s="158" t="str">
        <f>E21</f>
        <v>ProProjekt, s.r.o.</v>
      </c>
      <c r="K85" s="61"/>
      <c r="L85" s="59"/>
    </row>
    <row r="86" spans="2:65" s="1" customFormat="1" ht="14.45" customHeight="1">
      <c r="B86" s="39"/>
      <c r="C86" s="63" t="s">
        <v>35</v>
      </c>
      <c r="D86" s="61"/>
      <c r="E86" s="61"/>
      <c r="F86" s="158" t="str">
        <f>IF(E18="","",E18)</f>
        <v/>
      </c>
      <c r="G86" s="61"/>
      <c r="H86" s="61"/>
      <c r="I86" s="157"/>
      <c r="J86" s="61"/>
      <c r="K86" s="61"/>
      <c r="L86" s="59"/>
    </row>
    <row r="87" spans="2:65" s="1" customFormat="1" ht="10.35" customHeight="1">
      <c r="B87" s="39"/>
      <c r="C87" s="61"/>
      <c r="D87" s="61"/>
      <c r="E87" s="61"/>
      <c r="F87" s="61"/>
      <c r="G87" s="61"/>
      <c r="H87" s="61"/>
      <c r="I87" s="157"/>
      <c r="J87" s="61"/>
      <c r="K87" s="61"/>
      <c r="L87" s="59"/>
    </row>
    <row r="88" spans="2:65" s="9" customFormat="1" ht="29.25" customHeight="1">
      <c r="B88" s="160"/>
      <c r="C88" s="161" t="s">
        <v>113</v>
      </c>
      <c r="D88" s="162" t="s">
        <v>61</v>
      </c>
      <c r="E88" s="162" t="s">
        <v>57</v>
      </c>
      <c r="F88" s="162" t="s">
        <v>114</v>
      </c>
      <c r="G88" s="162" t="s">
        <v>115</v>
      </c>
      <c r="H88" s="162" t="s">
        <v>116</v>
      </c>
      <c r="I88" s="163" t="s">
        <v>117</v>
      </c>
      <c r="J88" s="162" t="s">
        <v>96</v>
      </c>
      <c r="K88" s="164" t="s">
        <v>118</v>
      </c>
      <c r="L88" s="165"/>
      <c r="M88" s="79" t="s">
        <v>119</v>
      </c>
      <c r="N88" s="80" t="s">
        <v>46</v>
      </c>
      <c r="O88" s="80" t="s">
        <v>120</v>
      </c>
      <c r="P88" s="80" t="s">
        <v>121</v>
      </c>
      <c r="Q88" s="80" t="s">
        <v>122</v>
      </c>
      <c r="R88" s="80" t="s">
        <v>123</v>
      </c>
      <c r="S88" s="80" t="s">
        <v>124</v>
      </c>
      <c r="T88" s="81" t="s">
        <v>125</v>
      </c>
    </row>
    <row r="89" spans="2:65" s="1" customFormat="1" ht="29.25" customHeight="1">
      <c r="B89" s="39"/>
      <c r="C89" s="85" t="s">
        <v>97</v>
      </c>
      <c r="D89" s="61"/>
      <c r="E89" s="61"/>
      <c r="F89" s="61"/>
      <c r="G89" s="61"/>
      <c r="H89" s="61"/>
      <c r="I89" s="157"/>
      <c r="J89" s="166">
        <f>BK89</f>
        <v>0</v>
      </c>
      <c r="K89" s="61"/>
      <c r="L89" s="59"/>
      <c r="M89" s="82"/>
      <c r="N89" s="83"/>
      <c r="O89" s="83"/>
      <c r="P89" s="167">
        <f>P90+P190+P194</f>
        <v>0</v>
      </c>
      <c r="Q89" s="83"/>
      <c r="R89" s="167">
        <f>R90+R190+R194</f>
        <v>54.870617250000002</v>
      </c>
      <c r="S89" s="83"/>
      <c r="T89" s="168">
        <f>T90+T190+T194</f>
        <v>37.694500000000005</v>
      </c>
      <c r="AT89" s="22" t="s">
        <v>75</v>
      </c>
      <c r="AU89" s="22" t="s">
        <v>98</v>
      </c>
      <c r="BK89" s="169">
        <f>BK90+BK190+BK194</f>
        <v>0</v>
      </c>
    </row>
    <row r="90" spans="2:65" s="10" customFormat="1" ht="37.35" customHeight="1">
      <c r="B90" s="170"/>
      <c r="C90" s="171"/>
      <c r="D90" s="172" t="s">
        <v>75</v>
      </c>
      <c r="E90" s="173" t="s">
        <v>126</v>
      </c>
      <c r="F90" s="173" t="s">
        <v>127</v>
      </c>
      <c r="G90" s="171"/>
      <c r="H90" s="171"/>
      <c r="I90" s="174"/>
      <c r="J90" s="175">
        <f>BK90</f>
        <v>0</v>
      </c>
      <c r="K90" s="171"/>
      <c r="L90" s="176"/>
      <c r="M90" s="177"/>
      <c r="N90" s="178"/>
      <c r="O90" s="178"/>
      <c r="P90" s="179">
        <f>P91+P119+P129+P145+P175+P187</f>
        <v>0</v>
      </c>
      <c r="Q90" s="178"/>
      <c r="R90" s="179">
        <f>R91+R119+R129+R145+R175+R187</f>
        <v>54.870617250000002</v>
      </c>
      <c r="S90" s="178"/>
      <c r="T90" s="180">
        <f>T91+T119+T129+T145+T175+T187</f>
        <v>37.694500000000005</v>
      </c>
      <c r="AR90" s="181" t="s">
        <v>10</v>
      </c>
      <c r="AT90" s="182" t="s">
        <v>75</v>
      </c>
      <c r="AU90" s="182" t="s">
        <v>76</v>
      </c>
      <c r="AY90" s="181" t="s">
        <v>128</v>
      </c>
      <c r="BK90" s="183">
        <f>BK91+BK119+BK129+BK145+BK175+BK187</f>
        <v>0</v>
      </c>
    </row>
    <row r="91" spans="2:65" s="10" customFormat="1" ht="19.899999999999999" customHeight="1">
      <c r="B91" s="170"/>
      <c r="C91" s="171"/>
      <c r="D91" s="184" t="s">
        <v>75</v>
      </c>
      <c r="E91" s="185" t="s">
        <v>10</v>
      </c>
      <c r="F91" s="185" t="s">
        <v>129</v>
      </c>
      <c r="G91" s="171"/>
      <c r="H91" s="171"/>
      <c r="I91" s="174"/>
      <c r="J91" s="186">
        <f>BK91</f>
        <v>0</v>
      </c>
      <c r="K91" s="171"/>
      <c r="L91" s="176"/>
      <c r="M91" s="177"/>
      <c r="N91" s="178"/>
      <c r="O91" s="178"/>
      <c r="P91" s="179">
        <f>SUM(P92:P118)</f>
        <v>0</v>
      </c>
      <c r="Q91" s="178"/>
      <c r="R91" s="179">
        <f>SUM(R92:R118)</f>
        <v>0</v>
      </c>
      <c r="S91" s="178"/>
      <c r="T91" s="180">
        <f>SUM(T92:T118)</f>
        <v>9.9124999999999996</v>
      </c>
      <c r="AR91" s="181" t="s">
        <v>10</v>
      </c>
      <c r="AT91" s="182" t="s">
        <v>75</v>
      </c>
      <c r="AU91" s="182" t="s">
        <v>10</v>
      </c>
      <c r="AY91" s="181" t="s">
        <v>128</v>
      </c>
      <c r="BK91" s="183">
        <f>SUM(BK92:BK118)</f>
        <v>0</v>
      </c>
    </row>
    <row r="92" spans="2:65" s="1" customFormat="1" ht="44.25" customHeight="1">
      <c r="B92" s="39"/>
      <c r="C92" s="187" t="s">
        <v>10</v>
      </c>
      <c r="D92" s="187" t="s">
        <v>130</v>
      </c>
      <c r="E92" s="188" t="s">
        <v>131</v>
      </c>
      <c r="F92" s="189" t="s">
        <v>132</v>
      </c>
      <c r="G92" s="190" t="s">
        <v>133</v>
      </c>
      <c r="H92" s="191">
        <v>30.5</v>
      </c>
      <c r="I92" s="192"/>
      <c r="J92" s="193">
        <f>ROUND(I92*H92,0)</f>
        <v>0</v>
      </c>
      <c r="K92" s="189" t="s">
        <v>134</v>
      </c>
      <c r="L92" s="59"/>
      <c r="M92" s="194" t="s">
        <v>23</v>
      </c>
      <c r="N92" s="195" t="s">
        <v>47</v>
      </c>
      <c r="O92" s="40"/>
      <c r="P92" s="196">
        <f>O92*H92</f>
        <v>0</v>
      </c>
      <c r="Q92" s="196">
        <v>0</v>
      </c>
      <c r="R92" s="196">
        <f>Q92*H92</f>
        <v>0</v>
      </c>
      <c r="S92" s="196">
        <v>0.32500000000000001</v>
      </c>
      <c r="T92" s="197">
        <f>S92*H92</f>
        <v>9.9124999999999996</v>
      </c>
      <c r="AR92" s="22" t="s">
        <v>135</v>
      </c>
      <c r="AT92" s="22" t="s">
        <v>130</v>
      </c>
      <c r="AU92" s="22" t="s">
        <v>85</v>
      </c>
      <c r="AY92" s="22" t="s">
        <v>128</v>
      </c>
      <c r="BE92" s="198">
        <f>IF(N92="základní",J92,0)</f>
        <v>0</v>
      </c>
      <c r="BF92" s="198">
        <f>IF(N92="snížená",J92,0)</f>
        <v>0</v>
      </c>
      <c r="BG92" s="198">
        <f>IF(N92="zákl. přenesená",J92,0)</f>
        <v>0</v>
      </c>
      <c r="BH92" s="198">
        <f>IF(N92="sníž. přenesená",J92,0)</f>
        <v>0</v>
      </c>
      <c r="BI92" s="198">
        <f>IF(N92="nulová",J92,0)</f>
        <v>0</v>
      </c>
      <c r="BJ92" s="22" t="s">
        <v>10</v>
      </c>
      <c r="BK92" s="198">
        <f>ROUND(I92*H92,0)</f>
        <v>0</v>
      </c>
      <c r="BL92" s="22" t="s">
        <v>135</v>
      </c>
      <c r="BM92" s="22" t="s">
        <v>136</v>
      </c>
    </row>
    <row r="93" spans="2:65" s="1" customFormat="1" ht="256.5">
      <c r="B93" s="39"/>
      <c r="C93" s="61"/>
      <c r="D93" s="199" t="s">
        <v>137</v>
      </c>
      <c r="E93" s="61"/>
      <c r="F93" s="200" t="s">
        <v>138</v>
      </c>
      <c r="G93" s="61"/>
      <c r="H93" s="61"/>
      <c r="I93" s="157"/>
      <c r="J93" s="61"/>
      <c r="K93" s="61"/>
      <c r="L93" s="59"/>
      <c r="M93" s="201"/>
      <c r="N93" s="40"/>
      <c r="O93" s="40"/>
      <c r="P93" s="40"/>
      <c r="Q93" s="40"/>
      <c r="R93" s="40"/>
      <c r="S93" s="40"/>
      <c r="T93" s="76"/>
      <c r="AT93" s="22" t="s">
        <v>137</v>
      </c>
      <c r="AU93" s="22" t="s">
        <v>85</v>
      </c>
    </row>
    <row r="94" spans="2:65" s="11" customFormat="1" ht="13.5">
      <c r="B94" s="202"/>
      <c r="C94" s="203"/>
      <c r="D94" s="204" t="s">
        <v>139</v>
      </c>
      <c r="E94" s="205" t="s">
        <v>23</v>
      </c>
      <c r="F94" s="206" t="s">
        <v>140</v>
      </c>
      <c r="G94" s="203"/>
      <c r="H94" s="207">
        <v>30.5</v>
      </c>
      <c r="I94" s="208"/>
      <c r="J94" s="203"/>
      <c r="K94" s="203"/>
      <c r="L94" s="209"/>
      <c r="M94" s="210"/>
      <c r="N94" s="211"/>
      <c r="O94" s="211"/>
      <c r="P94" s="211"/>
      <c r="Q94" s="211"/>
      <c r="R94" s="211"/>
      <c r="S94" s="211"/>
      <c r="T94" s="212"/>
      <c r="AT94" s="213" t="s">
        <v>139</v>
      </c>
      <c r="AU94" s="213" t="s">
        <v>85</v>
      </c>
      <c r="AV94" s="11" t="s">
        <v>85</v>
      </c>
      <c r="AW94" s="11" t="s">
        <v>38</v>
      </c>
      <c r="AX94" s="11" t="s">
        <v>10</v>
      </c>
      <c r="AY94" s="213" t="s">
        <v>128</v>
      </c>
    </row>
    <row r="95" spans="2:65" s="1" customFormat="1" ht="31.5" customHeight="1">
      <c r="B95" s="39"/>
      <c r="C95" s="187" t="s">
        <v>85</v>
      </c>
      <c r="D95" s="187" t="s">
        <v>130</v>
      </c>
      <c r="E95" s="188" t="s">
        <v>141</v>
      </c>
      <c r="F95" s="189" t="s">
        <v>142</v>
      </c>
      <c r="G95" s="190" t="s">
        <v>143</v>
      </c>
      <c r="H95" s="191">
        <v>1</v>
      </c>
      <c r="I95" s="192"/>
      <c r="J95" s="193">
        <f>ROUND(I95*H95,0)</f>
        <v>0</v>
      </c>
      <c r="K95" s="189" t="s">
        <v>134</v>
      </c>
      <c r="L95" s="59"/>
      <c r="M95" s="194" t="s">
        <v>23</v>
      </c>
      <c r="N95" s="195" t="s">
        <v>47</v>
      </c>
      <c r="O95" s="40"/>
      <c r="P95" s="196">
        <f>O95*H95</f>
        <v>0</v>
      </c>
      <c r="Q95" s="196">
        <v>0</v>
      </c>
      <c r="R95" s="196">
        <f>Q95*H95</f>
        <v>0</v>
      </c>
      <c r="S95" s="196">
        <v>0</v>
      </c>
      <c r="T95" s="197">
        <f>S95*H95</f>
        <v>0</v>
      </c>
      <c r="AR95" s="22" t="s">
        <v>135</v>
      </c>
      <c r="AT95" s="22" t="s">
        <v>130</v>
      </c>
      <c r="AU95" s="22" t="s">
        <v>85</v>
      </c>
      <c r="AY95" s="22" t="s">
        <v>128</v>
      </c>
      <c r="BE95" s="198">
        <f>IF(N95="základní",J95,0)</f>
        <v>0</v>
      </c>
      <c r="BF95" s="198">
        <f>IF(N95="snížená",J95,0)</f>
        <v>0</v>
      </c>
      <c r="BG95" s="198">
        <f>IF(N95="zákl. přenesená",J95,0)</f>
        <v>0</v>
      </c>
      <c r="BH95" s="198">
        <f>IF(N95="sníž. přenesená",J95,0)</f>
        <v>0</v>
      </c>
      <c r="BI95" s="198">
        <f>IF(N95="nulová",J95,0)</f>
        <v>0</v>
      </c>
      <c r="BJ95" s="22" t="s">
        <v>10</v>
      </c>
      <c r="BK95" s="198">
        <f>ROUND(I95*H95,0)</f>
        <v>0</v>
      </c>
      <c r="BL95" s="22" t="s">
        <v>135</v>
      </c>
      <c r="BM95" s="22" t="s">
        <v>144</v>
      </c>
    </row>
    <row r="96" spans="2:65" s="1" customFormat="1" ht="229.5">
      <c r="B96" s="39"/>
      <c r="C96" s="61"/>
      <c r="D96" s="199" t="s">
        <v>137</v>
      </c>
      <c r="E96" s="61"/>
      <c r="F96" s="200" t="s">
        <v>145</v>
      </c>
      <c r="G96" s="61"/>
      <c r="H96" s="61"/>
      <c r="I96" s="157"/>
      <c r="J96" s="61"/>
      <c r="K96" s="61"/>
      <c r="L96" s="59"/>
      <c r="M96" s="201"/>
      <c r="N96" s="40"/>
      <c r="O96" s="40"/>
      <c r="P96" s="40"/>
      <c r="Q96" s="40"/>
      <c r="R96" s="40"/>
      <c r="S96" s="40"/>
      <c r="T96" s="76"/>
      <c r="AT96" s="22" t="s">
        <v>137</v>
      </c>
      <c r="AU96" s="22" t="s">
        <v>85</v>
      </c>
    </row>
    <row r="97" spans="2:65" s="11" customFormat="1" ht="13.5">
      <c r="B97" s="202"/>
      <c r="C97" s="203"/>
      <c r="D97" s="204" t="s">
        <v>139</v>
      </c>
      <c r="E97" s="205" t="s">
        <v>23</v>
      </c>
      <c r="F97" s="206" t="s">
        <v>146</v>
      </c>
      <c r="G97" s="203"/>
      <c r="H97" s="207">
        <v>1</v>
      </c>
      <c r="I97" s="208"/>
      <c r="J97" s="203"/>
      <c r="K97" s="203"/>
      <c r="L97" s="209"/>
      <c r="M97" s="210"/>
      <c r="N97" s="211"/>
      <c r="O97" s="211"/>
      <c r="P97" s="211"/>
      <c r="Q97" s="211"/>
      <c r="R97" s="211"/>
      <c r="S97" s="211"/>
      <c r="T97" s="212"/>
      <c r="AT97" s="213" t="s">
        <v>139</v>
      </c>
      <c r="AU97" s="213" t="s">
        <v>85</v>
      </c>
      <c r="AV97" s="11" t="s">
        <v>85</v>
      </c>
      <c r="AW97" s="11" t="s">
        <v>38</v>
      </c>
      <c r="AX97" s="11" t="s">
        <v>10</v>
      </c>
      <c r="AY97" s="213" t="s">
        <v>128</v>
      </c>
    </row>
    <row r="98" spans="2:65" s="1" customFormat="1" ht="31.5" customHeight="1">
      <c r="B98" s="39"/>
      <c r="C98" s="187" t="s">
        <v>147</v>
      </c>
      <c r="D98" s="187" t="s">
        <v>130</v>
      </c>
      <c r="E98" s="188" t="s">
        <v>148</v>
      </c>
      <c r="F98" s="189" t="s">
        <v>149</v>
      </c>
      <c r="G98" s="190" t="s">
        <v>143</v>
      </c>
      <c r="H98" s="191">
        <v>5</v>
      </c>
      <c r="I98" s="192"/>
      <c r="J98" s="193">
        <f>ROUND(I98*H98,0)</f>
        <v>0</v>
      </c>
      <c r="K98" s="189" t="s">
        <v>134</v>
      </c>
      <c r="L98" s="59"/>
      <c r="M98" s="194" t="s">
        <v>23</v>
      </c>
      <c r="N98" s="195" t="s">
        <v>47</v>
      </c>
      <c r="O98" s="40"/>
      <c r="P98" s="196">
        <f>O98*H98</f>
        <v>0</v>
      </c>
      <c r="Q98" s="196">
        <v>0</v>
      </c>
      <c r="R98" s="196">
        <f>Q98*H98</f>
        <v>0</v>
      </c>
      <c r="S98" s="196">
        <v>0</v>
      </c>
      <c r="T98" s="197">
        <f>S98*H98</f>
        <v>0</v>
      </c>
      <c r="AR98" s="22" t="s">
        <v>135</v>
      </c>
      <c r="AT98" s="22" t="s">
        <v>130</v>
      </c>
      <c r="AU98" s="22" t="s">
        <v>85</v>
      </c>
      <c r="AY98" s="22" t="s">
        <v>128</v>
      </c>
      <c r="BE98" s="198">
        <f>IF(N98="základní",J98,0)</f>
        <v>0</v>
      </c>
      <c r="BF98" s="198">
        <f>IF(N98="snížená",J98,0)</f>
        <v>0</v>
      </c>
      <c r="BG98" s="198">
        <f>IF(N98="zákl. přenesená",J98,0)</f>
        <v>0</v>
      </c>
      <c r="BH98" s="198">
        <f>IF(N98="sníž. přenesená",J98,0)</f>
        <v>0</v>
      </c>
      <c r="BI98" s="198">
        <f>IF(N98="nulová",J98,0)</f>
        <v>0</v>
      </c>
      <c r="BJ98" s="22" t="s">
        <v>10</v>
      </c>
      <c r="BK98" s="198">
        <f>ROUND(I98*H98,0)</f>
        <v>0</v>
      </c>
      <c r="BL98" s="22" t="s">
        <v>135</v>
      </c>
      <c r="BM98" s="22" t="s">
        <v>150</v>
      </c>
    </row>
    <row r="99" spans="2:65" s="1" customFormat="1" ht="94.5">
      <c r="B99" s="39"/>
      <c r="C99" s="61"/>
      <c r="D99" s="199" t="s">
        <v>137</v>
      </c>
      <c r="E99" s="61"/>
      <c r="F99" s="200" t="s">
        <v>151</v>
      </c>
      <c r="G99" s="61"/>
      <c r="H99" s="61"/>
      <c r="I99" s="157"/>
      <c r="J99" s="61"/>
      <c r="K99" s="61"/>
      <c r="L99" s="59"/>
      <c r="M99" s="201"/>
      <c r="N99" s="40"/>
      <c r="O99" s="40"/>
      <c r="P99" s="40"/>
      <c r="Q99" s="40"/>
      <c r="R99" s="40"/>
      <c r="S99" s="40"/>
      <c r="T99" s="76"/>
      <c r="AT99" s="22" t="s">
        <v>137</v>
      </c>
      <c r="AU99" s="22" t="s">
        <v>85</v>
      </c>
    </row>
    <row r="100" spans="2:65" s="11" customFormat="1" ht="13.5">
      <c r="B100" s="202"/>
      <c r="C100" s="203"/>
      <c r="D100" s="204" t="s">
        <v>139</v>
      </c>
      <c r="E100" s="205" t="s">
        <v>23</v>
      </c>
      <c r="F100" s="206" t="s">
        <v>152</v>
      </c>
      <c r="G100" s="203"/>
      <c r="H100" s="207">
        <v>5</v>
      </c>
      <c r="I100" s="208"/>
      <c r="J100" s="203"/>
      <c r="K100" s="203"/>
      <c r="L100" s="209"/>
      <c r="M100" s="210"/>
      <c r="N100" s="211"/>
      <c r="O100" s="211"/>
      <c r="P100" s="211"/>
      <c r="Q100" s="211"/>
      <c r="R100" s="211"/>
      <c r="S100" s="211"/>
      <c r="T100" s="212"/>
      <c r="AT100" s="213" t="s">
        <v>139</v>
      </c>
      <c r="AU100" s="213" t="s">
        <v>85</v>
      </c>
      <c r="AV100" s="11" t="s">
        <v>85</v>
      </c>
      <c r="AW100" s="11" t="s">
        <v>38</v>
      </c>
      <c r="AX100" s="11" t="s">
        <v>10</v>
      </c>
      <c r="AY100" s="213" t="s">
        <v>128</v>
      </c>
    </row>
    <row r="101" spans="2:65" s="1" customFormat="1" ht="31.5" customHeight="1">
      <c r="B101" s="39"/>
      <c r="C101" s="187" t="s">
        <v>135</v>
      </c>
      <c r="D101" s="187" t="s">
        <v>130</v>
      </c>
      <c r="E101" s="188" t="s">
        <v>153</v>
      </c>
      <c r="F101" s="189" t="s">
        <v>154</v>
      </c>
      <c r="G101" s="190" t="s">
        <v>143</v>
      </c>
      <c r="H101" s="191">
        <v>5</v>
      </c>
      <c r="I101" s="192"/>
      <c r="J101" s="193">
        <f>ROUND(I101*H101,0)</f>
        <v>0</v>
      </c>
      <c r="K101" s="189" t="s">
        <v>134</v>
      </c>
      <c r="L101" s="59"/>
      <c r="M101" s="194" t="s">
        <v>23</v>
      </c>
      <c r="N101" s="195" t="s">
        <v>47</v>
      </c>
      <c r="O101" s="40"/>
      <c r="P101" s="196">
        <f>O101*H101</f>
        <v>0</v>
      </c>
      <c r="Q101" s="196">
        <v>0</v>
      </c>
      <c r="R101" s="196">
        <f>Q101*H101</f>
        <v>0</v>
      </c>
      <c r="S101" s="196">
        <v>0</v>
      </c>
      <c r="T101" s="197">
        <f>S101*H101</f>
        <v>0</v>
      </c>
      <c r="AR101" s="22" t="s">
        <v>135</v>
      </c>
      <c r="AT101" s="22" t="s">
        <v>130</v>
      </c>
      <c r="AU101" s="22" t="s">
        <v>85</v>
      </c>
      <c r="AY101" s="22" t="s">
        <v>128</v>
      </c>
      <c r="BE101" s="198">
        <f>IF(N101="základní",J101,0)</f>
        <v>0</v>
      </c>
      <c r="BF101" s="198">
        <f>IF(N101="snížená",J101,0)</f>
        <v>0</v>
      </c>
      <c r="BG101" s="198">
        <f>IF(N101="zákl. přenesená",J101,0)</f>
        <v>0</v>
      </c>
      <c r="BH101" s="198">
        <f>IF(N101="sníž. přenesená",J101,0)</f>
        <v>0</v>
      </c>
      <c r="BI101" s="198">
        <f>IF(N101="nulová",J101,0)</f>
        <v>0</v>
      </c>
      <c r="BJ101" s="22" t="s">
        <v>10</v>
      </c>
      <c r="BK101" s="198">
        <f>ROUND(I101*H101,0)</f>
        <v>0</v>
      </c>
      <c r="BL101" s="22" t="s">
        <v>135</v>
      </c>
      <c r="BM101" s="22" t="s">
        <v>155</v>
      </c>
    </row>
    <row r="102" spans="2:65" s="1" customFormat="1" ht="94.5">
      <c r="B102" s="39"/>
      <c r="C102" s="61"/>
      <c r="D102" s="204" t="s">
        <v>137</v>
      </c>
      <c r="E102" s="61"/>
      <c r="F102" s="214" t="s">
        <v>151</v>
      </c>
      <c r="G102" s="61"/>
      <c r="H102" s="61"/>
      <c r="I102" s="157"/>
      <c r="J102" s="61"/>
      <c r="K102" s="61"/>
      <c r="L102" s="59"/>
      <c r="M102" s="201"/>
      <c r="N102" s="40"/>
      <c r="O102" s="40"/>
      <c r="P102" s="40"/>
      <c r="Q102" s="40"/>
      <c r="R102" s="40"/>
      <c r="S102" s="40"/>
      <c r="T102" s="76"/>
      <c r="AT102" s="22" t="s">
        <v>137</v>
      </c>
      <c r="AU102" s="22" t="s">
        <v>85</v>
      </c>
    </row>
    <row r="103" spans="2:65" s="1" customFormat="1" ht="44.25" customHeight="1">
      <c r="B103" s="39"/>
      <c r="C103" s="187" t="s">
        <v>156</v>
      </c>
      <c r="D103" s="187" t="s">
        <v>130</v>
      </c>
      <c r="E103" s="188" t="s">
        <v>157</v>
      </c>
      <c r="F103" s="189" t="s">
        <v>158</v>
      </c>
      <c r="G103" s="190" t="s">
        <v>143</v>
      </c>
      <c r="H103" s="191">
        <v>5</v>
      </c>
      <c r="I103" s="192"/>
      <c r="J103" s="193">
        <f>ROUND(I103*H103,0)</f>
        <v>0</v>
      </c>
      <c r="K103" s="189" t="s">
        <v>134</v>
      </c>
      <c r="L103" s="59"/>
      <c r="M103" s="194" t="s">
        <v>23</v>
      </c>
      <c r="N103" s="195" t="s">
        <v>47</v>
      </c>
      <c r="O103" s="40"/>
      <c r="P103" s="196">
        <f>O103*H103</f>
        <v>0</v>
      </c>
      <c r="Q103" s="196">
        <v>0</v>
      </c>
      <c r="R103" s="196">
        <f>Q103*H103</f>
        <v>0</v>
      </c>
      <c r="S103" s="196">
        <v>0</v>
      </c>
      <c r="T103" s="197">
        <f>S103*H103</f>
        <v>0</v>
      </c>
      <c r="AR103" s="22" t="s">
        <v>135</v>
      </c>
      <c r="AT103" s="22" t="s">
        <v>130</v>
      </c>
      <c r="AU103" s="22" t="s">
        <v>85</v>
      </c>
      <c r="AY103" s="22" t="s">
        <v>128</v>
      </c>
      <c r="BE103" s="198">
        <f>IF(N103="základní",J103,0)</f>
        <v>0</v>
      </c>
      <c r="BF103" s="198">
        <f>IF(N103="snížená",J103,0)</f>
        <v>0</v>
      </c>
      <c r="BG103" s="198">
        <f>IF(N103="zákl. přenesená",J103,0)</f>
        <v>0</v>
      </c>
      <c r="BH103" s="198">
        <f>IF(N103="sníž. přenesená",J103,0)</f>
        <v>0</v>
      </c>
      <c r="BI103" s="198">
        <f>IF(N103="nulová",J103,0)</f>
        <v>0</v>
      </c>
      <c r="BJ103" s="22" t="s">
        <v>10</v>
      </c>
      <c r="BK103" s="198">
        <f>ROUND(I103*H103,0)</f>
        <v>0</v>
      </c>
      <c r="BL103" s="22" t="s">
        <v>135</v>
      </c>
      <c r="BM103" s="22" t="s">
        <v>159</v>
      </c>
    </row>
    <row r="104" spans="2:65" s="1" customFormat="1" ht="189">
      <c r="B104" s="39"/>
      <c r="C104" s="61"/>
      <c r="D104" s="199" t="s">
        <v>137</v>
      </c>
      <c r="E104" s="61"/>
      <c r="F104" s="200" t="s">
        <v>160</v>
      </c>
      <c r="G104" s="61"/>
      <c r="H104" s="61"/>
      <c r="I104" s="157"/>
      <c r="J104" s="61"/>
      <c r="K104" s="61"/>
      <c r="L104" s="59"/>
      <c r="M104" s="201"/>
      <c r="N104" s="40"/>
      <c r="O104" s="40"/>
      <c r="P104" s="40"/>
      <c r="Q104" s="40"/>
      <c r="R104" s="40"/>
      <c r="S104" s="40"/>
      <c r="T104" s="76"/>
      <c r="AT104" s="22" t="s">
        <v>137</v>
      </c>
      <c r="AU104" s="22" t="s">
        <v>85</v>
      </c>
    </row>
    <row r="105" spans="2:65" s="11" customFormat="1" ht="13.5">
      <c r="B105" s="202"/>
      <c r="C105" s="203"/>
      <c r="D105" s="204" t="s">
        <v>139</v>
      </c>
      <c r="E105" s="205" t="s">
        <v>23</v>
      </c>
      <c r="F105" s="206" t="s">
        <v>161</v>
      </c>
      <c r="G105" s="203"/>
      <c r="H105" s="207">
        <v>5</v>
      </c>
      <c r="I105" s="208"/>
      <c r="J105" s="203"/>
      <c r="K105" s="203"/>
      <c r="L105" s="209"/>
      <c r="M105" s="210"/>
      <c r="N105" s="211"/>
      <c r="O105" s="211"/>
      <c r="P105" s="211"/>
      <c r="Q105" s="211"/>
      <c r="R105" s="211"/>
      <c r="S105" s="211"/>
      <c r="T105" s="212"/>
      <c r="AT105" s="213" t="s">
        <v>139</v>
      </c>
      <c r="AU105" s="213" t="s">
        <v>85</v>
      </c>
      <c r="AV105" s="11" t="s">
        <v>85</v>
      </c>
      <c r="AW105" s="11" t="s">
        <v>38</v>
      </c>
      <c r="AX105" s="11" t="s">
        <v>10</v>
      </c>
      <c r="AY105" s="213" t="s">
        <v>128</v>
      </c>
    </row>
    <row r="106" spans="2:65" s="1" customFormat="1" ht="44.25" customHeight="1">
      <c r="B106" s="39"/>
      <c r="C106" s="187" t="s">
        <v>162</v>
      </c>
      <c r="D106" s="187" t="s">
        <v>130</v>
      </c>
      <c r="E106" s="188" t="s">
        <v>163</v>
      </c>
      <c r="F106" s="189" t="s">
        <v>164</v>
      </c>
      <c r="G106" s="190" t="s">
        <v>143</v>
      </c>
      <c r="H106" s="191">
        <v>200</v>
      </c>
      <c r="I106" s="192"/>
      <c r="J106" s="193">
        <f>ROUND(I106*H106,0)</f>
        <v>0</v>
      </c>
      <c r="K106" s="189" t="s">
        <v>134</v>
      </c>
      <c r="L106" s="59"/>
      <c r="M106" s="194" t="s">
        <v>23</v>
      </c>
      <c r="N106" s="195" t="s">
        <v>47</v>
      </c>
      <c r="O106" s="40"/>
      <c r="P106" s="196">
        <f>O106*H106</f>
        <v>0</v>
      </c>
      <c r="Q106" s="196">
        <v>0</v>
      </c>
      <c r="R106" s="196">
        <f>Q106*H106</f>
        <v>0</v>
      </c>
      <c r="S106" s="196">
        <v>0</v>
      </c>
      <c r="T106" s="197">
        <f>S106*H106</f>
        <v>0</v>
      </c>
      <c r="AR106" s="22" t="s">
        <v>135</v>
      </c>
      <c r="AT106" s="22" t="s">
        <v>130</v>
      </c>
      <c r="AU106" s="22" t="s">
        <v>85</v>
      </c>
      <c r="AY106" s="22" t="s">
        <v>128</v>
      </c>
      <c r="BE106" s="198">
        <f>IF(N106="základní",J106,0)</f>
        <v>0</v>
      </c>
      <c r="BF106" s="198">
        <f>IF(N106="snížená",J106,0)</f>
        <v>0</v>
      </c>
      <c r="BG106" s="198">
        <f>IF(N106="zákl. přenesená",J106,0)</f>
        <v>0</v>
      </c>
      <c r="BH106" s="198">
        <f>IF(N106="sníž. přenesená",J106,0)</f>
        <v>0</v>
      </c>
      <c r="BI106" s="198">
        <f>IF(N106="nulová",J106,0)</f>
        <v>0</v>
      </c>
      <c r="BJ106" s="22" t="s">
        <v>10</v>
      </c>
      <c r="BK106" s="198">
        <f>ROUND(I106*H106,0)</f>
        <v>0</v>
      </c>
      <c r="BL106" s="22" t="s">
        <v>135</v>
      </c>
      <c r="BM106" s="22" t="s">
        <v>165</v>
      </c>
    </row>
    <row r="107" spans="2:65" s="1" customFormat="1" ht="189">
      <c r="B107" s="39"/>
      <c r="C107" s="61"/>
      <c r="D107" s="199" t="s">
        <v>137</v>
      </c>
      <c r="E107" s="61"/>
      <c r="F107" s="200" t="s">
        <v>160</v>
      </c>
      <c r="G107" s="61"/>
      <c r="H107" s="61"/>
      <c r="I107" s="157"/>
      <c r="J107" s="61"/>
      <c r="K107" s="61"/>
      <c r="L107" s="59"/>
      <c r="M107" s="201"/>
      <c r="N107" s="40"/>
      <c r="O107" s="40"/>
      <c r="P107" s="40"/>
      <c r="Q107" s="40"/>
      <c r="R107" s="40"/>
      <c r="S107" s="40"/>
      <c r="T107" s="76"/>
      <c r="AT107" s="22" t="s">
        <v>137</v>
      </c>
      <c r="AU107" s="22" t="s">
        <v>85</v>
      </c>
    </row>
    <row r="108" spans="2:65" s="11" customFormat="1" ht="13.5">
      <c r="B108" s="202"/>
      <c r="C108" s="203"/>
      <c r="D108" s="204" t="s">
        <v>139</v>
      </c>
      <c r="E108" s="203"/>
      <c r="F108" s="206" t="s">
        <v>166</v>
      </c>
      <c r="G108" s="203"/>
      <c r="H108" s="207">
        <v>200</v>
      </c>
      <c r="I108" s="208"/>
      <c r="J108" s="203"/>
      <c r="K108" s="203"/>
      <c r="L108" s="209"/>
      <c r="M108" s="210"/>
      <c r="N108" s="211"/>
      <c r="O108" s="211"/>
      <c r="P108" s="211"/>
      <c r="Q108" s="211"/>
      <c r="R108" s="211"/>
      <c r="S108" s="211"/>
      <c r="T108" s="212"/>
      <c r="AT108" s="213" t="s">
        <v>139</v>
      </c>
      <c r="AU108" s="213" t="s">
        <v>85</v>
      </c>
      <c r="AV108" s="11" t="s">
        <v>85</v>
      </c>
      <c r="AW108" s="11" t="s">
        <v>6</v>
      </c>
      <c r="AX108" s="11" t="s">
        <v>10</v>
      </c>
      <c r="AY108" s="213" t="s">
        <v>128</v>
      </c>
    </row>
    <row r="109" spans="2:65" s="1" customFormat="1" ht="31.5" customHeight="1">
      <c r="B109" s="39"/>
      <c r="C109" s="187" t="s">
        <v>167</v>
      </c>
      <c r="D109" s="187" t="s">
        <v>130</v>
      </c>
      <c r="E109" s="188" t="s">
        <v>168</v>
      </c>
      <c r="F109" s="189" t="s">
        <v>169</v>
      </c>
      <c r="G109" s="190" t="s">
        <v>143</v>
      </c>
      <c r="H109" s="191">
        <v>5</v>
      </c>
      <c r="I109" s="192"/>
      <c r="J109" s="193">
        <f>ROUND(I109*H109,0)</f>
        <v>0</v>
      </c>
      <c r="K109" s="189" t="s">
        <v>134</v>
      </c>
      <c r="L109" s="59"/>
      <c r="M109" s="194" t="s">
        <v>23</v>
      </c>
      <c r="N109" s="195" t="s">
        <v>47</v>
      </c>
      <c r="O109" s="40"/>
      <c r="P109" s="196">
        <f>O109*H109</f>
        <v>0</v>
      </c>
      <c r="Q109" s="196">
        <v>0</v>
      </c>
      <c r="R109" s="196">
        <f>Q109*H109</f>
        <v>0</v>
      </c>
      <c r="S109" s="196">
        <v>0</v>
      </c>
      <c r="T109" s="197">
        <f>S109*H109</f>
        <v>0</v>
      </c>
      <c r="AR109" s="22" t="s">
        <v>135</v>
      </c>
      <c r="AT109" s="22" t="s">
        <v>130</v>
      </c>
      <c r="AU109" s="22" t="s">
        <v>85</v>
      </c>
      <c r="AY109" s="22" t="s">
        <v>128</v>
      </c>
      <c r="BE109" s="198">
        <f>IF(N109="základní",J109,0)</f>
        <v>0</v>
      </c>
      <c r="BF109" s="198">
        <f>IF(N109="snížená",J109,0)</f>
        <v>0</v>
      </c>
      <c r="BG109" s="198">
        <f>IF(N109="zákl. přenesená",J109,0)</f>
        <v>0</v>
      </c>
      <c r="BH109" s="198">
        <f>IF(N109="sníž. přenesená",J109,0)</f>
        <v>0</v>
      </c>
      <c r="BI109" s="198">
        <f>IF(N109="nulová",J109,0)</f>
        <v>0</v>
      </c>
      <c r="BJ109" s="22" t="s">
        <v>10</v>
      </c>
      <c r="BK109" s="198">
        <f>ROUND(I109*H109,0)</f>
        <v>0</v>
      </c>
      <c r="BL109" s="22" t="s">
        <v>135</v>
      </c>
      <c r="BM109" s="22" t="s">
        <v>170</v>
      </c>
    </row>
    <row r="110" spans="2:65" s="1" customFormat="1" ht="148.5">
      <c r="B110" s="39"/>
      <c r="C110" s="61"/>
      <c r="D110" s="204" t="s">
        <v>137</v>
      </c>
      <c r="E110" s="61"/>
      <c r="F110" s="214" t="s">
        <v>171</v>
      </c>
      <c r="G110" s="61"/>
      <c r="H110" s="61"/>
      <c r="I110" s="157"/>
      <c r="J110" s="61"/>
      <c r="K110" s="61"/>
      <c r="L110" s="59"/>
      <c r="M110" s="201"/>
      <c r="N110" s="40"/>
      <c r="O110" s="40"/>
      <c r="P110" s="40"/>
      <c r="Q110" s="40"/>
      <c r="R110" s="40"/>
      <c r="S110" s="40"/>
      <c r="T110" s="76"/>
      <c r="AT110" s="22" t="s">
        <v>137</v>
      </c>
      <c r="AU110" s="22" t="s">
        <v>85</v>
      </c>
    </row>
    <row r="111" spans="2:65" s="1" customFormat="1" ht="22.5" customHeight="1">
      <c r="B111" s="39"/>
      <c r="C111" s="187" t="s">
        <v>172</v>
      </c>
      <c r="D111" s="187" t="s">
        <v>130</v>
      </c>
      <c r="E111" s="188" t="s">
        <v>173</v>
      </c>
      <c r="F111" s="189" t="s">
        <v>174</v>
      </c>
      <c r="G111" s="190" t="s">
        <v>143</v>
      </c>
      <c r="H111" s="191">
        <v>5</v>
      </c>
      <c r="I111" s="192"/>
      <c r="J111" s="193">
        <f>ROUND(I111*H111,0)</f>
        <v>0</v>
      </c>
      <c r="K111" s="189" t="s">
        <v>134</v>
      </c>
      <c r="L111" s="59"/>
      <c r="M111" s="194" t="s">
        <v>23</v>
      </c>
      <c r="N111" s="195" t="s">
        <v>47</v>
      </c>
      <c r="O111" s="40"/>
      <c r="P111" s="196">
        <f>O111*H111</f>
        <v>0</v>
      </c>
      <c r="Q111" s="196">
        <v>0</v>
      </c>
      <c r="R111" s="196">
        <f>Q111*H111</f>
        <v>0</v>
      </c>
      <c r="S111" s="196">
        <v>0</v>
      </c>
      <c r="T111" s="197">
        <f>S111*H111</f>
        <v>0</v>
      </c>
      <c r="AR111" s="22" t="s">
        <v>135</v>
      </c>
      <c r="AT111" s="22" t="s">
        <v>130</v>
      </c>
      <c r="AU111" s="22" t="s">
        <v>85</v>
      </c>
      <c r="AY111" s="22" t="s">
        <v>128</v>
      </c>
      <c r="BE111" s="198">
        <f>IF(N111="základní",J111,0)</f>
        <v>0</v>
      </c>
      <c r="BF111" s="198">
        <f>IF(N111="snížená",J111,0)</f>
        <v>0</v>
      </c>
      <c r="BG111" s="198">
        <f>IF(N111="zákl. přenesená",J111,0)</f>
        <v>0</v>
      </c>
      <c r="BH111" s="198">
        <f>IF(N111="sníž. přenesená",J111,0)</f>
        <v>0</v>
      </c>
      <c r="BI111" s="198">
        <f>IF(N111="nulová",J111,0)</f>
        <v>0</v>
      </c>
      <c r="BJ111" s="22" t="s">
        <v>10</v>
      </c>
      <c r="BK111" s="198">
        <f>ROUND(I111*H111,0)</f>
        <v>0</v>
      </c>
      <c r="BL111" s="22" t="s">
        <v>135</v>
      </c>
      <c r="BM111" s="22" t="s">
        <v>175</v>
      </c>
    </row>
    <row r="112" spans="2:65" s="1" customFormat="1" ht="297">
      <c r="B112" s="39"/>
      <c r="C112" s="61"/>
      <c r="D112" s="204" t="s">
        <v>137</v>
      </c>
      <c r="E112" s="61"/>
      <c r="F112" s="214" t="s">
        <v>176</v>
      </c>
      <c r="G112" s="61"/>
      <c r="H112" s="61"/>
      <c r="I112" s="157"/>
      <c r="J112" s="61"/>
      <c r="K112" s="61"/>
      <c r="L112" s="59"/>
      <c r="M112" s="201"/>
      <c r="N112" s="40"/>
      <c r="O112" s="40"/>
      <c r="P112" s="40"/>
      <c r="Q112" s="40"/>
      <c r="R112" s="40"/>
      <c r="S112" s="40"/>
      <c r="T112" s="76"/>
      <c r="AT112" s="22" t="s">
        <v>137</v>
      </c>
      <c r="AU112" s="22" t="s">
        <v>85</v>
      </c>
    </row>
    <row r="113" spans="2:65" s="1" customFormat="1" ht="22.5" customHeight="1">
      <c r="B113" s="39"/>
      <c r="C113" s="187" t="s">
        <v>177</v>
      </c>
      <c r="D113" s="187" t="s">
        <v>130</v>
      </c>
      <c r="E113" s="188" t="s">
        <v>178</v>
      </c>
      <c r="F113" s="189" t="s">
        <v>179</v>
      </c>
      <c r="G113" s="190" t="s">
        <v>180</v>
      </c>
      <c r="H113" s="191">
        <v>10</v>
      </c>
      <c r="I113" s="192"/>
      <c r="J113" s="193">
        <f>ROUND(I113*H113,0)</f>
        <v>0</v>
      </c>
      <c r="K113" s="189" t="s">
        <v>134</v>
      </c>
      <c r="L113" s="59"/>
      <c r="M113" s="194" t="s">
        <v>23</v>
      </c>
      <c r="N113" s="195" t="s">
        <v>47</v>
      </c>
      <c r="O113" s="40"/>
      <c r="P113" s="196">
        <f>O113*H113</f>
        <v>0</v>
      </c>
      <c r="Q113" s="196">
        <v>0</v>
      </c>
      <c r="R113" s="196">
        <f>Q113*H113</f>
        <v>0</v>
      </c>
      <c r="S113" s="196">
        <v>0</v>
      </c>
      <c r="T113" s="197">
        <f>S113*H113</f>
        <v>0</v>
      </c>
      <c r="AR113" s="22" t="s">
        <v>135</v>
      </c>
      <c r="AT113" s="22" t="s">
        <v>130</v>
      </c>
      <c r="AU113" s="22" t="s">
        <v>85</v>
      </c>
      <c r="AY113" s="22" t="s">
        <v>128</v>
      </c>
      <c r="BE113" s="198">
        <f>IF(N113="základní",J113,0)</f>
        <v>0</v>
      </c>
      <c r="BF113" s="198">
        <f>IF(N113="snížená",J113,0)</f>
        <v>0</v>
      </c>
      <c r="BG113" s="198">
        <f>IF(N113="zákl. přenesená",J113,0)</f>
        <v>0</v>
      </c>
      <c r="BH113" s="198">
        <f>IF(N113="sníž. přenesená",J113,0)</f>
        <v>0</v>
      </c>
      <c r="BI113" s="198">
        <f>IF(N113="nulová",J113,0)</f>
        <v>0</v>
      </c>
      <c r="BJ113" s="22" t="s">
        <v>10</v>
      </c>
      <c r="BK113" s="198">
        <f>ROUND(I113*H113,0)</f>
        <v>0</v>
      </c>
      <c r="BL113" s="22" t="s">
        <v>135</v>
      </c>
      <c r="BM113" s="22" t="s">
        <v>181</v>
      </c>
    </row>
    <row r="114" spans="2:65" s="1" customFormat="1" ht="297">
      <c r="B114" s="39"/>
      <c r="C114" s="61"/>
      <c r="D114" s="199" t="s">
        <v>137</v>
      </c>
      <c r="E114" s="61"/>
      <c r="F114" s="200" t="s">
        <v>176</v>
      </c>
      <c r="G114" s="61"/>
      <c r="H114" s="61"/>
      <c r="I114" s="157"/>
      <c r="J114" s="61"/>
      <c r="K114" s="61"/>
      <c r="L114" s="59"/>
      <c r="M114" s="201"/>
      <c r="N114" s="40"/>
      <c r="O114" s="40"/>
      <c r="P114" s="40"/>
      <c r="Q114" s="40"/>
      <c r="R114" s="40"/>
      <c r="S114" s="40"/>
      <c r="T114" s="76"/>
      <c r="AT114" s="22" t="s">
        <v>137</v>
      </c>
      <c r="AU114" s="22" t="s">
        <v>85</v>
      </c>
    </row>
    <row r="115" spans="2:65" s="11" customFormat="1" ht="13.5">
      <c r="B115" s="202"/>
      <c r="C115" s="203"/>
      <c r="D115" s="204" t="s">
        <v>139</v>
      </c>
      <c r="E115" s="203"/>
      <c r="F115" s="206" t="s">
        <v>182</v>
      </c>
      <c r="G115" s="203"/>
      <c r="H115" s="207">
        <v>10</v>
      </c>
      <c r="I115" s="208"/>
      <c r="J115" s="203"/>
      <c r="K115" s="203"/>
      <c r="L115" s="209"/>
      <c r="M115" s="210"/>
      <c r="N115" s="211"/>
      <c r="O115" s="211"/>
      <c r="P115" s="211"/>
      <c r="Q115" s="211"/>
      <c r="R115" s="211"/>
      <c r="S115" s="211"/>
      <c r="T115" s="212"/>
      <c r="AT115" s="213" t="s">
        <v>139</v>
      </c>
      <c r="AU115" s="213" t="s">
        <v>85</v>
      </c>
      <c r="AV115" s="11" t="s">
        <v>85</v>
      </c>
      <c r="AW115" s="11" t="s">
        <v>6</v>
      </c>
      <c r="AX115" s="11" t="s">
        <v>10</v>
      </c>
      <c r="AY115" s="213" t="s">
        <v>128</v>
      </c>
    </row>
    <row r="116" spans="2:65" s="1" customFormat="1" ht="31.5" customHeight="1">
      <c r="B116" s="39"/>
      <c r="C116" s="187" t="s">
        <v>29</v>
      </c>
      <c r="D116" s="187" t="s">
        <v>130</v>
      </c>
      <c r="E116" s="188" t="s">
        <v>183</v>
      </c>
      <c r="F116" s="189" t="s">
        <v>184</v>
      </c>
      <c r="G116" s="190" t="s">
        <v>133</v>
      </c>
      <c r="H116" s="191">
        <v>20</v>
      </c>
      <c r="I116" s="192"/>
      <c r="J116" s="193">
        <f>ROUND(I116*H116,0)</f>
        <v>0</v>
      </c>
      <c r="K116" s="189" t="s">
        <v>134</v>
      </c>
      <c r="L116" s="59"/>
      <c r="M116" s="194" t="s">
        <v>23</v>
      </c>
      <c r="N116" s="195" t="s">
        <v>47</v>
      </c>
      <c r="O116" s="40"/>
      <c r="P116" s="196">
        <f>O116*H116</f>
        <v>0</v>
      </c>
      <c r="Q116" s="196">
        <v>0</v>
      </c>
      <c r="R116" s="196">
        <f>Q116*H116</f>
        <v>0</v>
      </c>
      <c r="S116" s="196">
        <v>0</v>
      </c>
      <c r="T116" s="197">
        <f>S116*H116</f>
        <v>0</v>
      </c>
      <c r="AR116" s="22" t="s">
        <v>135</v>
      </c>
      <c r="AT116" s="22" t="s">
        <v>130</v>
      </c>
      <c r="AU116" s="22" t="s">
        <v>85</v>
      </c>
      <c r="AY116" s="22" t="s">
        <v>128</v>
      </c>
      <c r="BE116" s="198">
        <f>IF(N116="základní",J116,0)</f>
        <v>0</v>
      </c>
      <c r="BF116" s="198">
        <f>IF(N116="snížená",J116,0)</f>
        <v>0</v>
      </c>
      <c r="BG116" s="198">
        <f>IF(N116="zákl. přenesená",J116,0)</f>
        <v>0</v>
      </c>
      <c r="BH116" s="198">
        <f>IF(N116="sníž. přenesená",J116,0)</f>
        <v>0</v>
      </c>
      <c r="BI116" s="198">
        <f>IF(N116="nulová",J116,0)</f>
        <v>0</v>
      </c>
      <c r="BJ116" s="22" t="s">
        <v>10</v>
      </c>
      <c r="BK116" s="198">
        <f>ROUND(I116*H116,0)</f>
        <v>0</v>
      </c>
      <c r="BL116" s="22" t="s">
        <v>135</v>
      </c>
      <c r="BM116" s="22" t="s">
        <v>185</v>
      </c>
    </row>
    <row r="117" spans="2:65" s="1" customFormat="1" ht="121.5">
      <c r="B117" s="39"/>
      <c r="C117" s="61"/>
      <c r="D117" s="199" t="s">
        <v>137</v>
      </c>
      <c r="E117" s="61"/>
      <c r="F117" s="200" t="s">
        <v>186</v>
      </c>
      <c r="G117" s="61"/>
      <c r="H117" s="61"/>
      <c r="I117" s="157"/>
      <c r="J117" s="61"/>
      <c r="K117" s="61"/>
      <c r="L117" s="59"/>
      <c r="M117" s="201"/>
      <c r="N117" s="40"/>
      <c r="O117" s="40"/>
      <c r="P117" s="40"/>
      <c r="Q117" s="40"/>
      <c r="R117" s="40"/>
      <c r="S117" s="40"/>
      <c r="T117" s="76"/>
      <c r="AT117" s="22" t="s">
        <v>137</v>
      </c>
      <c r="AU117" s="22" t="s">
        <v>85</v>
      </c>
    </row>
    <row r="118" spans="2:65" s="11" customFormat="1" ht="13.5">
      <c r="B118" s="202"/>
      <c r="C118" s="203"/>
      <c r="D118" s="199" t="s">
        <v>139</v>
      </c>
      <c r="E118" s="215" t="s">
        <v>23</v>
      </c>
      <c r="F118" s="216" t="s">
        <v>187</v>
      </c>
      <c r="G118" s="203"/>
      <c r="H118" s="217">
        <v>20</v>
      </c>
      <c r="I118" s="208"/>
      <c r="J118" s="203"/>
      <c r="K118" s="203"/>
      <c r="L118" s="209"/>
      <c r="M118" s="210"/>
      <c r="N118" s="211"/>
      <c r="O118" s="211"/>
      <c r="P118" s="211"/>
      <c r="Q118" s="211"/>
      <c r="R118" s="211"/>
      <c r="S118" s="211"/>
      <c r="T118" s="212"/>
      <c r="AT118" s="213" t="s">
        <v>139</v>
      </c>
      <c r="AU118" s="213" t="s">
        <v>85</v>
      </c>
      <c r="AV118" s="11" t="s">
        <v>85</v>
      </c>
      <c r="AW118" s="11" t="s">
        <v>38</v>
      </c>
      <c r="AX118" s="11" t="s">
        <v>10</v>
      </c>
      <c r="AY118" s="213" t="s">
        <v>128</v>
      </c>
    </row>
    <row r="119" spans="2:65" s="10" customFormat="1" ht="29.85" customHeight="1">
      <c r="B119" s="170"/>
      <c r="C119" s="171"/>
      <c r="D119" s="184" t="s">
        <v>75</v>
      </c>
      <c r="E119" s="185" t="s">
        <v>85</v>
      </c>
      <c r="F119" s="185" t="s">
        <v>188</v>
      </c>
      <c r="G119" s="171"/>
      <c r="H119" s="171"/>
      <c r="I119" s="174"/>
      <c r="J119" s="186">
        <f>BK119</f>
        <v>0</v>
      </c>
      <c r="K119" s="171"/>
      <c r="L119" s="176"/>
      <c r="M119" s="177"/>
      <c r="N119" s="178"/>
      <c r="O119" s="178"/>
      <c r="P119" s="179">
        <f>SUM(P120:P128)</f>
        <v>0</v>
      </c>
      <c r="Q119" s="178"/>
      <c r="R119" s="179">
        <f>SUM(R120:R128)</f>
        <v>11.706374250000001</v>
      </c>
      <c r="S119" s="178"/>
      <c r="T119" s="180">
        <f>SUM(T120:T128)</f>
        <v>0</v>
      </c>
      <c r="AR119" s="181" t="s">
        <v>10</v>
      </c>
      <c r="AT119" s="182" t="s">
        <v>75</v>
      </c>
      <c r="AU119" s="182" t="s">
        <v>10</v>
      </c>
      <c r="AY119" s="181" t="s">
        <v>128</v>
      </c>
      <c r="BK119" s="183">
        <f>SUM(BK120:BK128)</f>
        <v>0</v>
      </c>
    </row>
    <row r="120" spans="2:65" s="1" customFormat="1" ht="31.5" customHeight="1">
      <c r="B120" s="39"/>
      <c r="C120" s="187" t="s">
        <v>189</v>
      </c>
      <c r="D120" s="187" t="s">
        <v>130</v>
      </c>
      <c r="E120" s="188" t="s">
        <v>190</v>
      </c>
      <c r="F120" s="189" t="s">
        <v>191</v>
      </c>
      <c r="G120" s="190" t="s">
        <v>143</v>
      </c>
      <c r="H120" s="191">
        <v>2</v>
      </c>
      <c r="I120" s="192"/>
      <c r="J120" s="193">
        <f>ROUND(I120*H120,0)</f>
        <v>0</v>
      </c>
      <c r="K120" s="189" t="s">
        <v>134</v>
      </c>
      <c r="L120" s="59"/>
      <c r="M120" s="194" t="s">
        <v>23</v>
      </c>
      <c r="N120" s="195" t="s">
        <v>47</v>
      </c>
      <c r="O120" s="40"/>
      <c r="P120" s="196">
        <f>O120*H120</f>
        <v>0</v>
      </c>
      <c r="Q120" s="196">
        <v>2.16</v>
      </c>
      <c r="R120" s="196">
        <f>Q120*H120</f>
        <v>4.32</v>
      </c>
      <c r="S120" s="196">
        <v>0</v>
      </c>
      <c r="T120" s="197">
        <f>S120*H120</f>
        <v>0</v>
      </c>
      <c r="AR120" s="22" t="s">
        <v>135</v>
      </c>
      <c r="AT120" s="22" t="s">
        <v>130</v>
      </c>
      <c r="AU120" s="22" t="s">
        <v>85</v>
      </c>
      <c r="AY120" s="22" t="s">
        <v>128</v>
      </c>
      <c r="BE120" s="198">
        <f>IF(N120="základní",J120,0)</f>
        <v>0</v>
      </c>
      <c r="BF120" s="198">
        <f>IF(N120="snížená",J120,0)</f>
        <v>0</v>
      </c>
      <c r="BG120" s="198">
        <f>IF(N120="zákl. přenesená",J120,0)</f>
        <v>0</v>
      </c>
      <c r="BH120" s="198">
        <f>IF(N120="sníž. přenesená",J120,0)</f>
        <v>0</v>
      </c>
      <c r="BI120" s="198">
        <f>IF(N120="nulová",J120,0)</f>
        <v>0</v>
      </c>
      <c r="BJ120" s="22" t="s">
        <v>10</v>
      </c>
      <c r="BK120" s="198">
        <f>ROUND(I120*H120,0)</f>
        <v>0</v>
      </c>
      <c r="BL120" s="22" t="s">
        <v>135</v>
      </c>
      <c r="BM120" s="22" t="s">
        <v>192</v>
      </c>
    </row>
    <row r="121" spans="2:65" s="1" customFormat="1" ht="54">
      <c r="B121" s="39"/>
      <c r="C121" s="61"/>
      <c r="D121" s="199" t="s">
        <v>137</v>
      </c>
      <c r="E121" s="61"/>
      <c r="F121" s="200" t="s">
        <v>193</v>
      </c>
      <c r="G121" s="61"/>
      <c r="H121" s="61"/>
      <c r="I121" s="157"/>
      <c r="J121" s="61"/>
      <c r="K121" s="61"/>
      <c r="L121" s="59"/>
      <c r="M121" s="201"/>
      <c r="N121" s="40"/>
      <c r="O121" s="40"/>
      <c r="P121" s="40"/>
      <c r="Q121" s="40"/>
      <c r="R121" s="40"/>
      <c r="S121" s="40"/>
      <c r="T121" s="76"/>
      <c r="AT121" s="22" t="s">
        <v>137</v>
      </c>
      <c r="AU121" s="22" t="s">
        <v>85</v>
      </c>
    </row>
    <row r="122" spans="2:65" s="11" customFormat="1" ht="13.5">
      <c r="B122" s="202"/>
      <c r="C122" s="203"/>
      <c r="D122" s="204" t="s">
        <v>139</v>
      </c>
      <c r="E122" s="205" t="s">
        <v>23</v>
      </c>
      <c r="F122" s="206" t="s">
        <v>194</v>
      </c>
      <c r="G122" s="203"/>
      <c r="H122" s="207">
        <v>2</v>
      </c>
      <c r="I122" s="208"/>
      <c r="J122" s="203"/>
      <c r="K122" s="203"/>
      <c r="L122" s="209"/>
      <c r="M122" s="210"/>
      <c r="N122" s="211"/>
      <c r="O122" s="211"/>
      <c r="P122" s="211"/>
      <c r="Q122" s="211"/>
      <c r="R122" s="211"/>
      <c r="S122" s="211"/>
      <c r="T122" s="212"/>
      <c r="AT122" s="213" t="s">
        <v>139</v>
      </c>
      <c r="AU122" s="213" t="s">
        <v>85</v>
      </c>
      <c r="AV122" s="11" t="s">
        <v>85</v>
      </c>
      <c r="AW122" s="11" t="s">
        <v>38</v>
      </c>
      <c r="AX122" s="11" t="s">
        <v>10</v>
      </c>
      <c r="AY122" s="213" t="s">
        <v>128</v>
      </c>
    </row>
    <row r="123" spans="2:65" s="1" customFormat="1" ht="31.5" customHeight="1">
      <c r="B123" s="39"/>
      <c r="C123" s="187" t="s">
        <v>195</v>
      </c>
      <c r="D123" s="187" t="s">
        <v>130</v>
      </c>
      <c r="E123" s="188" t="s">
        <v>196</v>
      </c>
      <c r="F123" s="189" t="s">
        <v>197</v>
      </c>
      <c r="G123" s="190" t="s">
        <v>143</v>
      </c>
      <c r="H123" s="191">
        <v>3</v>
      </c>
      <c r="I123" s="192"/>
      <c r="J123" s="193">
        <f>ROUND(I123*H123,0)</f>
        <v>0</v>
      </c>
      <c r="K123" s="189" t="s">
        <v>134</v>
      </c>
      <c r="L123" s="59"/>
      <c r="M123" s="194" t="s">
        <v>23</v>
      </c>
      <c r="N123" s="195" t="s">
        <v>47</v>
      </c>
      <c r="O123" s="40"/>
      <c r="P123" s="196">
        <f>O123*H123</f>
        <v>0</v>
      </c>
      <c r="Q123" s="196">
        <v>2.45329</v>
      </c>
      <c r="R123" s="196">
        <f>Q123*H123</f>
        <v>7.3598699999999999</v>
      </c>
      <c r="S123" s="196">
        <v>0</v>
      </c>
      <c r="T123" s="197">
        <f>S123*H123</f>
        <v>0</v>
      </c>
      <c r="AR123" s="22" t="s">
        <v>135</v>
      </c>
      <c r="AT123" s="22" t="s">
        <v>130</v>
      </c>
      <c r="AU123" s="22" t="s">
        <v>85</v>
      </c>
      <c r="AY123" s="22" t="s">
        <v>128</v>
      </c>
      <c r="BE123" s="198">
        <f>IF(N123="základní",J123,0)</f>
        <v>0</v>
      </c>
      <c r="BF123" s="198">
        <f>IF(N123="snížená",J123,0)</f>
        <v>0</v>
      </c>
      <c r="BG123" s="198">
        <f>IF(N123="zákl. přenesená",J123,0)</f>
        <v>0</v>
      </c>
      <c r="BH123" s="198">
        <f>IF(N123="sníž. přenesená",J123,0)</f>
        <v>0</v>
      </c>
      <c r="BI123" s="198">
        <f>IF(N123="nulová",J123,0)</f>
        <v>0</v>
      </c>
      <c r="BJ123" s="22" t="s">
        <v>10</v>
      </c>
      <c r="BK123" s="198">
        <f>ROUND(I123*H123,0)</f>
        <v>0</v>
      </c>
      <c r="BL123" s="22" t="s">
        <v>135</v>
      </c>
      <c r="BM123" s="22" t="s">
        <v>198</v>
      </c>
    </row>
    <row r="124" spans="2:65" s="1" customFormat="1" ht="94.5">
      <c r="B124" s="39"/>
      <c r="C124" s="61"/>
      <c r="D124" s="199" t="s">
        <v>137</v>
      </c>
      <c r="E124" s="61"/>
      <c r="F124" s="200" t="s">
        <v>199</v>
      </c>
      <c r="G124" s="61"/>
      <c r="H124" s="61"/>
      <c r="I124" s="157"/>
      <c r="J124" s="61"/>
      <c r="K124" s="61"/>
      <c r="L124" s="59"/>
      <c r="M124" s="201"/>
      <c r="N124" s="40"/>
      <c r="O124" s="40"/>
      <c r="P124" s="40"/>
      <c r="Q124" s="40"/>
      <c r="R124" s="40"/>
      <c r="S124" s="40"/>
      <c r="T124" s="76"/>
      <c r="AT124" s="22" t="s">
        <v>137</v>
      </c>
      <c r="AU124" s="22" t="s">
        <v>85</v>
      </c>
    </row>
    <row r="125" spans="2:65" s="11" customFormat="1" ht="13.5">
      <c r="B125" s="202"/>
      <c r="C125" s="203"/>
      <c r="D125" s="204" t="s">
        <v>139</v>
      </c>
      <c r="E125" s="205" t="s">
        <v>23</v>
      </c>
      <c r="F125" s="206" t="s">
        <v>200</v>
      </c>
      <c r="G125" s="203"/>
      <c r="H125" s="207">
        <v>3</v>
      </c>
      <c r="I125" s="208"/>
      <c r="J125" s="203"/>
      <c r="K125" s="203"/>
      <c r="L125" s="209"/>
      <c r="M125" s="210"/>
      <c r="N125" s="211"/>
      <c r="O125" s="211"/>
      <c r="P125" s="211"/>
      <c r="Q125" s="211"/>
      <c r="R125" s="211"/>
      <c r="S125" s="211"/>
      <c r="T125" s="212"/>
      <c r="AT125" s="213" t="s">
        <v>139</v>
      </c>
      <c r="AU125" s="213" t="s">
        <v>85</v>
      </c>
      <c r="AV125" s="11" t="s">
        <v>85</v>
      </c>
      <c r="AW125" s="11" t="s">
        <v>38</v>
      </c>
      <c r="AX125" s="11" t="s">
        <v>10</v>
      </c>
      <c r="AY125" s="213" t="s">
        <v>128</v>
      </c>
    </row>
    <row r="126" spans="2:65" s="1" customFormat="1" ht="22.5" customHeight="1">
      <c r="B126" s="39"/>
      <c r="C126" s="187" t="s">
        <v>201</v>
      </c>
      <c r="D126" s="187" t="s">
        <v>130</v>
      </c>
      <c r="E126" s="188" t="s">
        <v>202</v>
      </c>
      <c r="F126" s="189" t="s">
        <v>203</v>
      </c>
      <c r="G126" s="190" t="s">
        <v>180</v>
      </c>
      <c r="H126" s="191">
        <v>2.5000000000000001E-2</v>
      </c>
      <c r="I126" s="192"/>
      <c r="J126" s="193">
        <f>ROUND(I126*H126,0)</f>
        <v>0</v>
      </c>
      <c r="K126" s="189" t="s">
        <v>134</v>
      </c>
      <c r="L126" s="59"/>
      <c r="M126" s="194" t="s">
        <v>23</v>
      </c>
      <c r="N126" s="195" t="s">
        <v>47</v>
      </c>
      <c r="O126" s="40"/>
      <c r="P126" s="196">
        <f>O126*H126</f>
        <v>0</v>
      </c>
      <c r="Q126" s="196">
        <v>1.0601700000000001</v>
      </c>
      <c r="R126" s="196">
        <f>Q126*H126</f>
        <v>2.6504250000000004E-2</v>
      </c>
      <c r="S126" s="196">
        <v>0</v>
      </c>
      <c r="T126" s="197">
        <f>S126*H126</f>
        <v>0</v>
      </c>
      <c r="AR126" s="22" t="s">
        <v>135</v>
      </c>
      <c r="AT126" s="22" t="s">
        <v>130</v>
      </c>
      <c r="AU126" s="22" t="s">
        <v>85</v>
      </c>
      <c r="AY126" s="22" t="s">
        <v>128</v>
      </c>
      <c r="BE126" s="198">
        <f>IF(N126="základní",J126,0)</f>
        <v>0</v>
      </c>
      <c r="BF126" s="198">
        <f>IF(N126="snížená",J126,0)</f>
        <v>0</v>
      </c>
      <c r="BG126" s="198">
        <f>IF(N126="zákl. přenesená",J126,0)</f>
        <v>0</v>
      </c>
      <c r="BH126" s="198">
        <f>IF(N126="sníž. přenesená",J126,0)</f>
        <v>0</v>
      </c>
      <c r="BI126" s="198">
        <f>IF(N126="nulová",J126,0)</f>
        <v>0</v>
      </c>
      <c r="BJ126" s="22" t="s">
        <v>10</v>
      </c>
      <c r="BK126" s="198">
        <f>ROUND(I126*H126,0)</f>
        <v>0</v>
      </c>
      <c r="BL126" s="22" t="s">
        <v>135</v>
      </c>
      <c r="BM126" s="22" t="s">
        <v>204</v>
      </c>
    </row>
    <row r="127" spans="2:65" s="1" customFormat="1" ht="27">
      <c r="B127" s="39"/>
      <c r="C127" s="61"/>
      <c r="D127" s="199" t="s">
        <v>137</v>
      </c>
      <c r="E127" s="61"/>
      <c r="F127" s="200" t="s">
        <v>205</v>
      </c>
      <c r="G127" s="61"/>
      <c r="H127" s="61"/>
      <c r="I127" s="157"/>
      <c r="J127" s="61"/>
      <c r="K127" s="61"/>
      <c r="L127" s="59"/>
      <c r="M127" s="201"/>
      <c r="N127" s="40"/>
      <c r="O127" s="40"/>
      <c r="P127" s="40"/>
      <c r="Q127" s="40"/>
      <c r="R127" s="40"/>
      <c r="S127" s="40"/>
      <c r="T127" s="76"/>
      <c r="AT127" s="22" t="s">
        <v>137</v>
      </c>
      <c r="AU127" s="22" t="s">
        <v>85</v>
      </c>
    </row>
    <row r="128" spans="2:65" s="11" customFormat="1" ht="13.5">
      <c r="B128" s="202"/>
      <c r="C128" s="203"/>
      <c r="D128" s="199" t="s">
        <v>139</v>
      </c>
      <c r="E128" s="215" t="s">
        <v>23</v>
      </c>
      <c r="F128" s="216" t="s">
        <v>206</v>
      </c>
      <c r="G128" s="203"/>
      <c r="H128" s="217">
        <v>2.5000000000000001E-2</v>
      </c>
      <c r="I128" s="208"/>
      <c r="J128" s="203"/>
      <c r="K128" s="203"/>
      <c r="L128" s="209"/>
      <c r="M128" s="210"/>
      <c r="N128" s="211"/>
      <c r="O128" s="211"/>
      <c r="P128" s="211"/>
      <c r="Q128" s="211"/>
      <c r="R128" s="211"/>
      <c r="S128" s="211"/>
      <c r="T128" s="212"/>
      <c r="AT128" s="213" t="s">
        <v>139</v>
      </c>
      <c r="AU128" s="213" t="s">
        <v>85</v>
      </c>
      <c r="AV128" s="11" t="s">
        <v>85</v>
      </c>
      <c r="AW128" s="11" t="s">
        <v>38</v>
      </c>
      <c r="AX128" s="11" t="s">
        <v>10</v>
      </c>
      <c r="AY128" s="213" t="s">
        <v>128</v>
      </c>
    </row>
    <row r="129" spans="2:65" s="10" customFormat="1" ht="29.85" customHeight="1">
      <c r="B129" s="170"/>
      <c r="C129" s="171"/>
      <c r="D129" s="184" t="s">
        <v>75</v>
      </c>
      <c r="E129" s="185" t="s">
        <v>156</v>
      </c>
      <c r="F129" s="185" t="s">
        <v>207</v>
      </c>
      <c r="G129" s="171"/>
      <c r="H129" s="171"/>
      <c r="I129" s="174"/>
      <c r="J129" s="186">
        <f>BK129</f>
        <v>0</v>
      </c>
      <c r="K129" s="171"/>
      <c r="L129" s="176"/>
      <c r="M129" s="177"/>
      <c r="N129" s="178"/>
      <c r="O129" s="178"/>
      <c r="P129" s="179">
        <f>SUM(P130:P144)</f>
        <v>0</v>
      </c>
      <c r="Q129" s="178"/>
      <c r="R129" s="179">
        <f>SUM(R130:R144)</f>
        <v>23.232500000000002</v>
      </c>
      <c r="S129" s="178"/>
      <c r="T129" s="180">
        <f>SUM(T130:T144)</f>
        <v>0</v>
      </c>
      <c r="AR129" s="181" t="s">
        <v>10</v>
      </c>
      <c r="AT129" s="182" t="s">
        <v>75</v>
      </c>
      <c r="AU129" s="182" t="s">
        <v>10</v>
      </c>
      <c r="AY129" s="181" t="s">
        <v>128</v>
      </c>
      <c r="BK129" s="183">
        <f>SUM(BK130:BK144)</f>
        <v>0</v>
      </c>
    </row>
    <row r="130" spans="2:65" s="1" customFormat="1" ht="31.5" customHeight="1">
      <c r="B130" s="39"/>
      <c r="C130" s="187" t="s">
        <v>208</v>
      </c>
      <c r="D130" s="187" t="s">
        <v>130</v>
      </c>
      <c r="E130" s="188" t="s">
        <v>209</v>
      </c>
      <c r="F130" s="189" t="s">
        <v>210</v>
      </c>
      <c r="G130" s="190" t="s">
        <v>133</v>
      </c>
      <c r="H130" s="191">
        <v>1450</v>
      </c>
      <c r="I130" s="192"/>
      <c r="J130" s="193">
        <f>ROUND(I130*H130,0)</f>
        <v>0</v>
      </c>
      <c r="K130" s="189" t="s">
        <v>134</v>
      </c>
      <c r="L130" s="59"/>
      <c r="M130" s="194" t="s">
        <v>23</v>
      </c>
      <c r="N130" s="195" t="s">
        <v>47</v>
      </c>
      <c r="O130" s="40"/>
      <c r="P130" s="196">
        <f>O130*H130</f>
        <v>0</v>
      </c>
      <c r="Q130" s="196">
        <v>0</v>
      </c>
      <c r="R130" s="196">
        <f>Q130*H130</f>
        <v>0</v>
      </c>
      <c r="S130" s="196">
        <v>0</v>
      </c>
      <c r="T130" s="197">
        <f>S130*H130</f>
        <v>0</v>
      </c>
      <c r="AR130" s="22" t="s">
        <v>135</v>
      </c>
      <c r="AT130" s="22" t="s">
        <v>130</v>
      </c>
      <c r="AU130" s="22" t="s">
        <v>85</v>
      </c>
      <c r="AY130" s="22" t="s">
        <v>128</v>
      </c>
      <c r="BE130" s="198">
        <f>IF(N130="základní",J130,0)</f>
        <v>0</v>
      </c>
      <c r="BF130" s="198">
        <f>IF(N130="snížená",J130,0)</f>
        <v>0</v>
      </c>
      <c r="BG130" s="198">
        <f>IF(N130="zákl. přenesená",J130,0)</f>
        <v>0</v>
      </c>
      <c r="BH130" s="198">
        <f>IF(N130="sníž. přenesená",J130,0)</f>
        <v>0</v>
      </c>
      <c r="BI130" s="198">
        <f>IF(N130="nulová",J130,0)</f>
        <v>0</v>
      </c>
      <c r="BJ130" s="22" t="s">
        <v>10</v>
      </c>
      <c r="BK130" s="198">
        <f>ROUND(I130*H130,0)</f>
        <v>0</v>
      </c>
      <c r="BL130" s="22" t="s">
        <v>135</v>
      </c>
      <c r="BM130" s="22" t="s">
        <v>211</v>
      </c>
    </row>
    <row r="131" spans="2:65" s="1" customFormat="1" ht="27">
      <c r="B131" s="39"/>
      <c r="C131" s="61"/>
      <c r="D131" s="199" t="s">
        <v>137</v>
      </c>
      <c r="E131" s="61"/>
      <c r="F131" s="200" t="s">
        <v>212</v>
      </c>
      <c r="G131" s="61"/>
      <c r="H131" s="61"/>
      <c r="I131" s="157"/>
      <c r="J131" s="61"/>
      <c r="K131" s="61"/>
      <c r="L131" s="59"/>
      <c r="M131" s="201"/>
      <c r="N131" s="40"/>
      <c r="O131" s="40"/>
      <c r="P131" s="40"/>
      <c r="Q131" s="40"/>
      <c r="R131" s="40"/>
      <c r="S131" s="40"/>
      <c r="T131" s="76"/>
      <c r="AT131" s="22" t="s">
        <v>137</v>
      </c>
      <c r="AU131" s="22" t="s">
        <v>85</v>
      </c>
    </row>
    <row r="132" spans="2:65" s="11" customFormat="1" ht="13.5">
      <c r="B132" s="202"/>
      <c r="C132" s="203"/>
      <c r="D132" s="204" t="s">
        <v>139</v>
      </c>
      <c r="E132" s="205" t="s">
        <v>23</v>
      </c>
      <c r="F132" s="206" t="s">
        <v>213</v>
      </c>
      <c r="G132" s="203"/>
      <c r="H132" s="207">
        <v>1450</v>
      </c>
      <c r="I132" s="208"/>
      <c r="J132" s="203"/>
      <c r="K132" s="203"/>
      <c r="L132" s="209"/>
      <c r="M132" s="210"/>
      <c r="N132" s="211"/>
      <c r="O132" s="211"/>
      <c r="P132" s="211"/>
      <c r="Q132" s="211"/>
      <c r="R132" s="211"/>
      <c r="S132" s="211"/>
      <c r="T132" s="212"/>
      <c r="AT132" s="213" t="s">
        <v>139</v>
      </c>
      <c r="AU132" s="213" t="s">
        <v>85</v>
      </c>
      <c r="AV132" s="11" t="s">
        <v>85</v>
      </c>
      <c r="AW132" s="11" t="s">
        <v>38</v>
      </c>
      <c r="AX132" s="11" t="s">
        <v>10</v>
      </c>
      <c r="AY132" s="213" t="s">
        <v>128</v>
      </c>
    </row>
    <row r="133" spans="2:65" s="1" customFormat="1" ht="22.5" customHeight="1">
      <c r="B133" s="39"/>
      <c r="C133" s="187" t="s">
        <v>11</v>
      </c>
      <c r="D133" s="187" t="s">
        <v>130</v>
      </c>
      <c r="E133" s="188" t="s">
        <v>214</v>
      </c>
      <c r="F133" s="189" t="s">
        <v>215</v>
      </c>
      <c r="G133" s="190" t="s">
        <v>133</v>
      </c>
      <c r="H133" s="191">
        <v>1450</v>
      </c>
      <c r="I133" s="192"/>
      <c r="J133" s="193">
        <f>ROUND(I133*H133,0)</f>
        <v>0</v>
      </c>
      <c r="K133" s="189" t="s">
        <v>134</v>
      </c>
      <c r="L133" s="59"/>
      <c r="M133" s="194" t="s">
        <v>23</v>
      </c>
      <c r="N133" s="195" t="s">
        <v>47</v>
      </c>
      <c r="O133" s="40"/>
      <c r="P133" s="196">
        <f>O133*H133</f>
        <v>0</v>
      </c>
      <c r="Q133" s="196">
        <v>0</v>
      </c>
      <c r="R133" s="196">
        <f>Q133*H133</f>
        <v>0</v>
      </c>
      <c r="S133" s="196">
        <v>0</v>
      </c>
      <c r="T133" s="197">
        <f>S133*H133</f>
        <v>0</v>
      </c>
      <c r="AR133" s="22" t="s">
        <v>135</v>
      </c>
      <c r="AT133" s="22" t="s">
        <v>130</v>
      </c>
      <c r="AU133" s="22" t="s">
        <v>85</v>
      </c>
      <c r="AY133" s="22" t="s">
        <v>128</v>
      </c>
      <c r="BE133" s="198">
        <f>IF(N133="základní",J133,0)</f>
        <v>0</v>
      </c>
      <c r="BF133" s="198">
        <f>IF(N133="snížená",J133,0)</f>
        <v>0</v>
      </c>
      <c r="BG133" s="198">
        <f>IF(N133="zákl. přenesená",J133,0)</f>
        <v>0</v>
      </c>
      <c r="BH133" s="198">
        <f>IF(N133="sníž. přenesená",J133,0)</f>
        <v>0</v>
      </c>
      <c r="BI133" s="198">
        <f>IF(N133="nulová",J133,0)</f>
        <v>0</v>
      </c>
      <c r="BJ133" s="22" t="s">
        <v>10</v>
      </c>
      <c r="BK133" s="198">
        <f>ROUND(I133*H133,0)</f>
        <v>0</v>
      </c>
      <c r="BL133" s="22" t="s">
        <v>135</v>
      </c>
      <c r="BM133" s="22" t="s">
        <v>216</v>
      </c>
    </row>
    <row r="134" spans="2:65" s="11" customFormat="1" ht="13.5">
      <c r="B134" s="202"/>
      <c r="C134" s="203"/>
      <c r="D134" s="204" t="s">
        <v>139</v>
      </c>
      <c r="E134" s="205" t="s">
        <v>23</v>
      </c>
      <c r="F134" s="206" t="s">
        <v>217</v>
      </c>
      <c r="G134" s="203"/>
      <c r="H134" s="207">
        <v>1450</v>
      </c>
      <c r="I134" s="208"/>
      <c r="J134" s="203"/>
      <c r="K134" s="203"/>
      <c r="L134" s="209"/>
      <c r="M134" s="210"/>
      <c r="N134" s="211"/>
      <c r="O134" s="211"/>
      <c r="P134" s="211"/>
      <c r="Q134" s="211"/>
      <c r="R134" s="211"/>
      <c r="S134" s="211"/>
      <c r="T134" s="212"/>
      <c r="AT134" s="213" t="s">
        <v>139</v>
      </c>
      <c r="AU134" s="213" t="s">
        <v>85</v>
      </c>
      <c r="AV134" s="11" t="s">
        <v>85</v>
      </c>
      <c r="AW134" s="11" t="s">
        <v>38</v>
      </c>
      <c r="AX134" s="11" t="s">
        <v>10</v>
      </c>
      <c r="AY134" s="213" t="s">
        <v>128</v>
      </c>
    </row>
    <row r="135" spans="2:65" s="1" customFormat="1" ht="31.5" customHeight="1">
      <c r="B135" s="39"/>
      <c r="C135" s="187" t="s">
        <v>218</v>
      </c>
      <c r="D135" s="187" t="s">
        <v>130</v>
      </c>
      <c r="E135" s="188" t="s">
        <v>219</v>
      </c>
      <c r="F135" s="189" t="s">
        <v>220</v>
      </c>
      <c r="G135" s="190" t="s">
        <v>133</v>
      </c>
      <c r="H135" s="191">
        <v>1450</v>
      </c>
      <c r="I135" s="192"/>
      <c r="J135" s="193">
        <f>ROUND(I135*H135,0)</f>
        <v>0</v>
      </c>
      <c r="K135" s="189" t="s">
        <v>134</v>
      </c>
      <c r="L135" s="59"/>
      <c r="M135" s="194" t="s">
        <v>23</v>
      </c>
      <c r="N135" s="195" t="s">
        <v>47</v>
      </c>
      <c r="O135" s="40"/>
      <c r="P135" s="196">
        <f>O135*H135</f>
        <v>0</v>
      </c>
      <c r="Q135" s="196">
        <v>0</v>
      </c>
      <c r="R135" s="196">
        <f>Q135*H135</f>
        <v>0</v>
      </c>
      <c r="S135" s="196">
        <v>0</v>
      </c>
      <c r="T135" s="197">
        <f>S135*H135</f>
        <v>0</v>
      </c>
      <c r="AR135" s="22" t="s">
        <v>135</v>
      </c>
      <c r="AT135" s="22" t="s">
        <v>130</v>
      </c>
      <c r="AU135" s="22" t="s">
        <v>85</v>
      </c>
      <c r="AY135" s="22" t="s">
        <v>128</v>
      </c>
      <c r="BE135" s="198">
        <f>IF(N135="základní",J135,0)</f>
        <v>0</v>
      </c>
      <c r="BF135" s="198">
        <f>IF(N135="snížená",J135,0)</f>
        <v>0</v>
      </c>
      <c r="BG135" s="198">
        <f>IF(N135="zákl. přenesená",J135,0)</f>
        <v>0</v>
      </c>
      <c r="BH135" s="198">
        <f>IF(N135="sníž. přenesená",J135,0)</f>
        <v>0</v>
      </c>
      <c r="BI135" s="198">
        <f>IF(N135="nulová",J135,0)</f>
        <v>0</v>
      </c>
      <c r="BJ135" s="22" t="s">
        <v>10</v>
      </c>
      <c r="BK135" s="198">
        <f>ROUND(I135*H135,0)</f>
        <v>0</v>
      </c>
      <c r="BL135" s="22" t="s">
        <v>135</v>
      </c>
      <c r="BM135" s="22" t="s">
        <v>221</v>
      </c>
    </row>
    <row r="136" spans="2:65" s="1" customFormat="1" ht="44.25" customHeight="1">
      <c r="B136" s="39"/>
      <c r="C136" s="187" t="s">
        <v>222</v>
      </c>
      <c r="D136" s="187" t="s">
        <v>130</v>
      </c>
      <c r="E136" s="188" t="s">
        <v>223</v>
      </c>
      <c r="F136" s="189" t="s">
        <v>224</v>
      </c>
      <c r="G136" s="190" t="s">
        <v>133</v>
      </c>
      <c r="H136" s="191">
        <v>1450</v>
      </c>
      <c r="I136" s="192"/>
      <c r="J136" s="193">
        <f>ROUND(I136*H136,0)</f>
        <v>0</v>
      </c>
      <c r="K136" s="189" t="s">
        <v>134</v>
      </c>
      <c r="L136" s="59"/>
      <c r="M136" s="194" t="s">
        <v>23</v>
      </c>
      <c r="N136" s="195" t="s">
        <v>47</v>
      </c>
      <c r="O136" s="40"/>
      <c r="P136" s="196">
        <f>O136*H136</f>
        <v>0</v>
      </c>
      <c r="Q136" s="196">
        <v>1.54E-2</v>
      </c>
      <c r="R136" s="196">
        <f>Q136*H136</f>
        <v>22.330000000000002</v>
      </c>
      <c r="S136" s="196">
        <v>0</v>
      </c>
      <c r="T136" s="197">
        <f>S136*H136</f>
        <v>0</v>
      </c>
      <c r="AR136" s="22" t="s">
        <v>135</v>
      </c>
      <c r="AT136" s="22" t="s">
        <v>130</v>
      </c>
      <c r="AU136" s="22" t="s">
        <v>85</v>
      </c>
      <c r="AY136" s="22" t="s">
        <v>128</v>
      </c>
      <c r="BE136" s="198">
        <f>IF(N136="základní",J136,0)</f>
        <v>0</v>
      </c>
      <c r="BF136" s="198">
        <f>IF(N136="snížená",J136,0)</f>
        <v>0</v>
      </c>
      <c r="BG136" s="198">
        <f>IF(N136="zákl. přenesená",J136,0)</f>
        <v>0</v>
      </c>
      <c r="BH136" s="198">
        <f>IF(N136="sníž. přenesená",J136,0)</f>
        <v>0</v>
      </c>
      <c r="BI136" s="198">
        <f>IF(N136="nulová",J136,0)</f>
        <v>0</v>
      </c>
      <c r="BJ136" s="22" t="s">
        <v>10</v>
      </c>
      <c r="BK136" s="198">
        <f>ROUND(I136*H136,0)</f>
        <v>0</v>
      </c>
      <c r="BL136" s="22" t="s">
        <v>135</v>
      </c>
      <c r="BM136" s="22" t="s">
        <v>225</v>
      </c>
    </row>
    <row r="137" spans="2:65" s="1" customFormat="1" ht="54">
      <c r="B137" s="39"/>
      <c r="C137" s="61"/>
      <c r="D137" s="204" t="s">
        <v>137</v>
      </c>
      <c r="E137" s="61"/>
      <c r="F137" s="214" t="s">
        <v>226</v>
      </c>
      <c r="G137" s="61"/>
      <c r="H137" s="61"/>
      <c r="I137" s="157"/>
      <c r="J137" s="61"/>
      <c r="K137" s="61"/>
      <c r="L137" s="59"/>
      <c r="M137" s="201"/>
      <c r="N137" s="40"/>
      <c r="O137" s="40"/>
      <c r="P137" s="40"/>
      <c r="Q137" s="40"/>
      <c r="R137" s="40"/>
      <c r="S137" s="40"/>
      <c r="T137" s="76"/>
      <c r="AT137" s="22" t="s">
        <v>137</v>
      </c>
      <c r="AU137" s="22" t="s">
        <v>85</v>
      </c>
    </row>
    <row r="138" spans="2:65" s="1" customFormat="1" ht="31.5" customHeight="1">
      <c r="B138" s="39"/>
      <c r="C138" s="187" t="s">
        <v>227</v>
      </c>
      <c r="D138" s="187" t="s">
        <v>130</v>
      </c>
      <c r="E138" s="188" t="s">
        <v>228</v>
      </c>
      <c r="F138" s="189" t="s">
        <v>229</v>
      </c>
      <c r="G138" s="190" t="s">
        <v>230</v>
      </c>
      <c r="H138" s="191">
        <v>426</v>
      </c>
      <c r="I138" s="192"/>
      <c r="J138" s="193">
        <f>ROUND(I138*H138,0)</f>
        <v>0</v>
      </c>
      <c r="K138" s="189" t="s">
        <v>134</v>
      </c>
      <c r="L138" s="59"/>
      <c r="M138" s="194" t="s">
        <v>23</v>
      </c>
      <c r="N138" s="195" t="s">
        <v>47</v>
      </c>
      <c r="O138" s="40"/>
      <c r="P138" s="196">
        <f>O138*H138</f>
        <v>0</v>
      </c>
      <c r="Q138" s="196">
        <v>1.0000000000000001E-5</v>
      </c>
      <c r="R138" s="196">
        <f>Q138*H138</f>
        <v>4.2600000000000008E-3</v>
      </c>
      <c r="S138" s="196">
        <v>0</v>
      </c>
      <c r="T138" s="197">
        <f>S138*H138</f>
        <v>0</v>
      </c>
      <c r="AR138" s="22" t="s">
        <v>135</v>
      </c>
      <c r="AT138" s="22" t="s">
        <v>130</v>
      </c>
      <c r="AU138" s="22" t="s">
        <v>85</v>
      </c>
      <c r="AY138" s="22" t="s">
        <v>128</v>
      </c>
      <c r="BE138" s="198">
        <f>IF(N138="základní",J138,0)</f>
        <v>0</v>
      </c>
      <c r="BF138" s="198">
        <f>IF(N138="snížená",J138,0)</f>
        <v>0</v>
      </c>
      <c r="BG138" s="198">
        <f>IF(N138="zákl. přenesená",J138,0)</f>
        <v>0</v>
      </c>
      <c r="BH138" s="198">
        <f>IF(N138="sníž. přenesená",J138,0)</f>
        <v>0</v>
      </c>
      <c r="BI138" s="198">
        <f>IF(N138="nulová",J138,0)</f>
        <v>0</v>
      </c>
      <c r="BJ138" s="22" t="s">
        <v>10</v>
      </c>
      <c r="BK138" s="198">
        <f>ROUND(I138*H138,0)</f>
        <v>0</v>
      </c>
      <c r="BL138" s="22" t="s">
        <v>135</v>
      </c>
      <c r="BM138" s="22" t="s">
        <v>231</v>
      </c>
    </row>
    <row r="139" spans="2:65" s="11" customFormat="1" ht="13.5">
      <c r="B139" s="202"/>
      <c r="C139" s="203"/>
      <c r="D139" s="199" t="s">
        <v>139</v>
      </c>
      <c r="E139" s="215" t="s">
        <v>23</v>
      </c>
      <c r="F139" s="216" t="s">
        <v>232</v>
      </c>
      <c r="G139" s="203"/>
      <c r="H139" s="217">
        <v>136</v>
      </c>
      <c r="I139" s="208"/>
      <c r="J139" s="203"/>
      <c r="K139" s="203"/>
      <c r="L139" s="209"/>
      <c r="M139" s="210"/>
      <c r="N139" s="211"/>
      <c r="O139" s="211"/>
      <c r="P139" s="211"/>
      <c r="Q139" s="211"/>
      <c r="R139" s="211"/>
      <c r="S139" s="211"/>
      <c r="T139" s="212"/>
      <c r="AT139" s="213" t="s">
        <v>139</v>
      </c>
      <c r="AU139" s="213" t="s">
        <v>85</v>
      </c>
      <c r="AV139" s="11" t="s">
        <v>85</v>
      </c>
      <c r="AW139" s="11" t="s">
        <v>38</v>
      </c>
      <c r="AX139" s="11" t="s">
        <v>76</v>
      </c>
      <c r="AY139" s="213" t="s">
        <v>128</v>
      </c>
    </row>
    <row r="140" spans="2:65" s="11" customFormat="1" ht="13.5">
      <c r="B140" s="202"/>
      <c r="C140" s="203"/>
      <c r="D140" s="199" t="s">
        <v>139</v>
      </c>
      <c r="E140" s="215" t="s">
        <v>23</v>
      </c>
      <c r="F140" s="216" t="s">
        <v>233</v>
      </c>
      <c r="G140" s="203"/>
      <c r="H140" s="217">
        <v>290</v>
      </c>
      <c r="I140" s="208"/>
      <c r="J140" s="203"/>
      <c r="K140" s="203"/>
      <c r="L140" s="209"/>
      <c r="M140" s="210"/>
      <c r="N140" s="211"/>
      <c r="O140" s="211"/>
      <c r="P140" s="211"/>
      <c r="Q140" s="211"/>
      <c r="R140" s="211"/>
      <c r="S140" s="211"/>
      <c r="T140" s="212"/>
      <c r="AT140" s="213" t="s">
        <v>139</v>
      </c>
      <c r="AU140" s="213" t="s">
        <v>85</v>
      </c>
      <c r="AV140" s="11" t="s">
        <v>85</v>
      </c>
      <c r="AW140" s="11" t="s">
        <v>38</v>
      </c>
      <c r="AX140" s="11" t="s">
        <v>76</v>
      </c>
      <c r="AY140" s="213" t="s">
        <v>128</v>
      </c>
    </row>
    <row r="141" spans="2:65" s="12" customFormat="1" ht="13.5">
      <c r="B141" s="218"/>
      <c r="C141" s="219"/>
      <c r="D141" s="204" t="s">
        <v>139</v>
      </c>
      <c r="E141" s="220" t="s">
        <v>23</v>
      </c>
      <c r="F141" s="221" t="s">
        <v>234</v>
      </c>
      <c r="G141" s="219"/>
      <c r="H141" s="222">
        <v>426</v>
      </c>
      <c r="I141" s="223"/>
      <c r="J141" s="219"/>
      <c r="K141" s="219"/>
      <c r="L141" s="224"/>
      <c r="M141" s="225"/>
      <c r="N141" s="226"/>
      <c r="O141" s="226"/>
      <c r="P141" s="226"/>
      <c r="Q141" s="226"/>
      <c r="R141" s="226"/>
      <c r="S141" s="226"/>
      <c r="T141" s="227"/>
      <c r="AT141" s="228" t="s">
        <v>139</v>
      </c>
      <c r="AU141" s="228" t="s">
        <v>85</v>
      </c>
      <c r="AV141" s="12" t="s">
        <v>135</v>
      </c>
      <c r="AW141" s="12" t="s">
        <v>38</v>
      </c>
      <c r="AX141" s="12" t="s">
        <v>10</v>
      </c>
      <c r="AY141" s="228" t="s">
        <v>128</v>
      </c>
    </row>
    <row r="142" spans="2:65" s="1" customFormat="1" ht="31.5" customHeight="1">
      <c r="B142" s="39"/>
      <c r="C142" s="187" t="s">
        <v>235</v>
      </c>
      <c r="D142" s="187" t="s">
        <v>130</v>
      </c>
      <c r="E142" s="188" t="s">
        <v>236</v>
      </c>
      <c r="F142" s="189" t="s">
        <v>237</v>
      </c>
      <c r="G142" s="190" t="s">
        <v>230</v>
      </c>
      <c r="H142" s="191">
        <v>401</v>
      </c>
      <c r="I142" s="192"/>
      <c r="J142" s="193">
        <f>ROUND(I142*H142,0)</f>
        <v>0</v>
      </c>
      <c r="K142" s="189" t="s">
        <v>134</v>
      </c>
      <c r="L142" s="59"/>
      <c r="M142" s="194" t="s">
        <v>23</v>
      </c>
      <c r="N142" s="195" t="s">
        <v>47</v>
      </c>
      <c r="O142" s="40"/>
      <c r="P142" s="196">
        <f>O142*H142</f>
        <v>0</v>
      </c>
      <c r="Q142" s="196">
        <v>2.2399999999999998E-3</v>
      </c>
      <c r="R142" s="196">
        <f>Q142*H142</f>
        <v>0.89823999999999993</v>
      </c>
      <c r="S142" s="196">
        <v>0</v>
      </c>
      <c r="T142" s="197">
        <f>S142*H142</f>
        <v>0</v>
      </c>
      <c r="AR142" s="22" t="s">
        <v>135</v>
      </c>
      <c r="AT142" s="22" t="s">
        <v>130</v>
      </c>
      <c r="AU142" s="22" t="s">
        <v>85</v>
      </c>
      <c r="AY142" s="22" t="s">
        <v>128</v>
      </c>
      <c r="BE142" s="198">
        <f>IF(N142="základní",J142,0)</f>
        <v>0</v>
      </c>
      <c r="BF142" s="198">
        <f>IF(N142="snížená",J142,0)</f>
        <v>0</v>
      </c>
      <c r="BG142" s="198">
        <f>IF(N142="zákl. přenesená",J142,0)</f>
        <v>0</v>
      </c>
      <c r="BH142" s="198">
        <f>IF(N142="sníž. přenesená",J142,0)</f>
        <v>0</v>
      </c>
      <c r="BI142" s="198">
        <f>IF(N142="nulová",J142,0)</f>
        <v>0</v>
      </c>
      <c r="BJ142" s="22" t="s">
        <v>10</v>
      </c>
      <c r="BK142" s="198">
        <f>ROUND(I142*H142,0)</f>
        <v>0</v>
      </c>
      <c r="BL142" s="22" t="s">
        <v>135</v>
      </c>
      <c r="BM142" s="22" t="s">
        <v>238</v>
      </c>
    </row>
    <row r="143" spans="2:65" s="1" customFormat="1" ht="54">
      <c r="B143" s="39"/>
      <c r="C143" s="61"/>
      <c r="D143" s="199" t="s">
        <v>137</v>
      </c>
      <c r="E143" s="61"/>
      <c r="F143" s="200" t="s">
        <v>239</v>
      </c>
      <c r="G143" s="61"/>
      <c r="H143" s="61"/>
      <c r="I143" s="157"/>
      <c r="J143" s="61"/>
      <c r="K143" s="61"/>
      <c r="L143" s="59"/>
      <c r="M143" s="201"/>
      <c r="N143" s="40"/>
      <c r="O143" s="40"/>
      <c r="P143" s="40"/>
      <c r="Q143" s="40"/>
      <c r="R143" s="40"/>
      <c r="S143" s="40"/>
      <c r="T143" s="76"/>
      <c r="AT143" s="22" t="s">
        <v>137</v>
      </c>
      <c r="AU143" s="22" t="s">
        <v>85</v>
      </c>
    </row>
    <row r="144" spans="2:65" s="11" customFormat="1" ht="13.5">
      <c r="B144" s="202"/>
      <c r="C144" s="203"/>
      <c r="D144" s="199" t="s">
        <v>139</v>
      </c>
      <c r="E144" s="215" t="s">
        <v>23</v>
      </c>
      <c r="F144" s="216" t="s">
        <v>240</v>
      </c>
      <c r="G144" s="203"/>
      <c r="H144" s="217">
        <v>401</v>
      </c>
      <c r="I144" s="208"/>
      <c r="J144" s="203"/>
      <c r="K144" s="203"/>
      <c r="L144" s="209"/>
      <c r="M144" s="210"/>
      <c r="N144" s="211"/>
      <c r="O144" s="211"/>
      <c r="P144" s="211"/>
      <c r="Q144" s="211"/>
      <c r="R144" s="211"/>
      <c r="S144" s="211"/>
      <c r="T144" s="212"/>
      <c r="AT144" s="213" t="s">
        <v>139</v>
      </c>
      <c r="AU144" s="213" t="s">
        <v>85</v>
      </c>
      <c r="AV144" s="11" t="s">
        <v>85</v>
      </c>
      <c r="AW144" s="11" t="s">
        <v>38</v>
      </c>
      <c r="AX144" s="11" t="s">
        <v>10</v>
      </c>
      <c r="AY144" s="213" t="s">
        <v>128</v>
      </c>
    </row>
    <row r="145" spans="2:65" s="10" customFormat="1" ht="29.85" customHeight="1">
      <c r="B145" s="170"/>
      <c r="C145" s="171"/>
      <c r="D145" s="184" t="s">
        <v>75</v>
      </c>
      <c r="E145" s="185" t="s">
        <v>177</v>
      </c>
      <c r="F145" s="185" t="s">
        <v>241</v>
      </c>
      <c r="G145" s="171"/>
      <c r="H145" s="171"/>
      <c r="I145" s="174"/>
      <c r="J145" s="186">
        <f>BK145</f>
        <v>0</v>
      </c>
      <c r="K145" s="171"/>
      <c r="L145" s="176"/>
      <c r="M145" s="177"/>
      <c r="N145" s="178"/>
      <c r="O145" s="178"/>
      <c r="P145" s="179">
        <f>SUM(P146:P174)</f>
        <v>0</v>
      </c>
      <c r="Q145" s="178"/>
      <c r="R145" s="179">
        <f>SUM(R146:R174)</f>
        <v>19.931742999999997</v>
      </c>
      <c r="S145" s="178"/>
      <c r="T145" s="180">
        <f>SUM(T146:T174)</f>
        <v>27.782000000000004</v>
      </c>
      <c r="AR145" s="181" t="s">
        <v>10</v>
      </c>
      <c r="AT145" s="182" t="s">
        <v>75</v>
      </c>
      <c r="AU145" s="182" t="s">
        <v>10</v>
      </c>
      <c r="AY145" s="181" t="s">
        <v>128</v>
      </c>
      <c r="BK145" s="183">
        <f>SUM(BK146:BK174)</f>
        <v>0</v>
      </c>
    </row>
    <row r="146" spans="2:65" s="1" customFormat="1" ht="31.5" customHeight="1">
      <c r="B146" s="39"/>
      <c r="C146" s="187" t="s">
        <v>242</v>
      </c>
      <c r="D146" s="187" t="s">
        <v>130</v>
      </c>
      <c r="E146" s="188" t="s">
        <v>243</v>
      </c>
      <c r="F146" s="189" t="s">
        <v>244</v>
      </c>
      <c r="G146" s="190" t="s">
        <v>230</v>
      </c>
      <c r="H146" s="191">
        <v>152.5</v>
      </c>
      <c r="I146" s="192"/>
      <c r="J146" s="193">
        <f>ROUND(I146*H146,0)</f>
        <v>0</v>
      </c>
      <c r="K146" s="189" t="s">
        <v>134</v>
      </c>
      <c r="L146" s="59"/>
      <c r="M146" s="194" t="s">
        <v>23</v>
      </c>
      <c r="N146" s="195" t="s">
        <v>47</v>
      </c>
      <c r="O146" s="40"/>
      <c r="P146" s="196">
        <f>O146*H146</f>
        <v>0</v>
      </c>
      <c r="Q146" s="196">
        <v>0.10095</v>
      </c>
      <c r="R146" s="196">
        <f>Q146*H146</f>
        <v>15.394874999999999</v>
      </c>
      <c r="S146" s="196">
        <v>0</v>
      </c>
      <c r="T146" s="197">
        <f>S146*H146</f>
        <v>0</v>
      </c>
      <c r="AR146" s="22" t="s">
        <v>135</v>
      </c>
      <c r="AT146" s="22" t="s">
        <v>130</v>
      </c>
      <c r="AU146" s="22" t="s">
        <v>85</v>
      </c>
      <c r="AY146" s="22" t="s">
        <v>128</v>
      </c>
      <c r="BE146" s="198">
        <f>IF(N146="základní",J146,0)</f>
        <v>0</v>
      </c>
      <c r="BF146" s="198">
        <f>IF(N146="snížená",J146,0)</f>
        <v>0</v>
      </c>
      <c r="BG146" s="198">
        <f>IF(N146="zákl. přenesená",J146,0)</f>
        <v>0</v>
      </c>
      <c r="BH146" s="198">
        <f>IF(N146="sníž. přenesená",J146,0)</f>
        <v>0</v>
      </c>
      <c r="BI146" s="198">
        <f>IF(N146="nulová",J146,0)</f>
        <v>0</v>
      </c>
      <c r="BJ146" s="22" t="s">
        <v>10</v>
      </c>
      <c r="BK146" s="198">
        <f>ROUND(I146*H146,0)</f>
        <v>0</v>
      </c>
      <c r="BL146" s="22" t="s">
        <v>135</v>
      </c>
      <c r="BM146" s="22" t="s">
        <v>245</v>
      </c>
    </row>
    <row r="147" spans="2:65" s="1" customFormat="1" ht="67.5">
      <c r="B147" s="39"/>
      <c r="C147" s="61"/>
      <c r="D147" s="199" t="s">
        <v>137</v>
      </c>
      <c r="E147" s="61"/>
      <c r="F147" s="200" t="s">
        <v>246</v>
      </c>
      <c r="G147" s="61"/>
      <c r="H147" s="61"/>
      <c r="I147" s="157"/>
      <c r="J147" s="61"/>
      <c r="K147" s="61"/>
      <c r="L147" s="59"/>
      <c r="M147" s="201"/>
      <c r="N147" s="40"/>
      <c r="O147" s="40"/>
      <c r="P147" s="40"/>
      <c r="Q147" s="40"/>
      <c r="R147" s="40"/>
      <c r="S147" s="40"/>
      <c r="T147" s="76"/>
      <c r="AT147" s="22" t="s">
        <v>137</v>
      </c>
      <c r="AU147" s="22" t="s">
        <v>85</v>
      </c>
    </row>
    <row r="148" spans="2:65" s="11" customFormat="1" ht="13.5">
      <c r="B148" s="202"/>
      <c r="C148" s="203"/>
      <c r="D148" s="204" t="s">
        <v>139</v>
      </c>
      <c r="E148" s="205" t="s">
        <v>23</v>
      </c>
      <c r="F148" s="206" t="s">
        <v>247</v>
      </c>
      <c r="G148" s="203"/>
      <c r="H148" s="207">
        <v>152.5</v>
      </c>
      <c r="I148" s="208"/>
      <c r="J148" s="203"/>
      <c r="K148" s="203"/>
      <c r="L148" s="209"/>
      <c r="M148" s="210"/>
      <c r="N148" s="211"/>
      <c r="O148" s="211"/>
      <c r="P148" s="211"/>
      <c r="Q148" s="211"/>
      <c r="R148" s="211"/>
      <c r="S148" s="211"/>
      <c r="T148" s="212"/>
      <c r="AT148" s="213" t="s">
        <v>139</v>
      </c>
      <c r="AU148" s="213" t="s">
        <v>85</v>
      </c>
      <c r="AV148" s="11" t="s">
        <v>85</v>
      </c>
      <c r="AW148" s="11" t="s">
        <v>38</v>
      </c>
      <c r="AX148" s="11" t="s">
        <v>10</v>
      </c>
      <c r="AY148" s="213" t="s">
        <v>128</v>
      </c>
    </row>
    <row r="149" spans="2:65" s="1" customFormat="1" ht="22.5" customHeight="1">
      <c r="B149" s="39"/>
      <c r="C149" s="229" t="s">
        <v>9</v>
      </c>
      <c r="D149" s="229" t="s">
        <v>248</v>
      </c>
      <c r="E149" s="230" t="s">
        <v>249</v>
      </c>
      <c r="F149" s="231" t="s">
        <v>250</v>
      </c>
      <c r="G149" s="232" t="s">
        <v>251</v>
      </c>
      <c r="H149" s="233">
        <v>160.125</v>
      </c>
      <c r="I149" s="234"/>
      <c r="J149" s="235">
        <f>ROUND(I149*H149,0)</f>
        <v>0</v>
      </c>
      <c r="K149" s="231" t="s">
        <v>134</v>
      </c>
      <c r="L149" s="236"/>
      <c r="M149" s="237" t="s">
        <v>23</v>
      </c>
      <c r="N149" s="238" t="s">
        <v>47</v>
      </c>
      <c r="O149" s="40"/>
      <c r="P149" s="196">
        <f>O149*H149</f>
        <v>0</v>
      </c>
      <c r="Q149" s="196">
        <v>2.8000000000000001E-2</v>
      </c>
      <c r="R149" s="196">
        <f>Q149*H149</f>
        <v>4.4835000000000003</v>
      </c>
      <c r="S149" s="196">
        <v>0</v>
      </c>
      <c r="T149" s="197">
        <f>S149*H149</f>
        <v>0</v>
      </c>
      <c r="AR149" s="22" t="s">
        <v>172</v>
      </c>
      <c r="AT149" s="22" t="s">
        <v>248</v>
      </c>
      <c r="AU149" s="22" t="s">
        <v>85</v>
      </c>
      <c r="AY149" s="22" t="s">
        <v>128</v>
      </c>
      <c r="BE149" s="198">
        <f>IF(N149="základní",J149,0)</f>
        <v>0</v>
      </c>
      <c r="BF149" s="198">
        <f>IF(N149="snížená",J149,0)</f>
        <v>0</v>
      </c>
      <c r="BG149" s="198">
        <f>IF(N149="zákl. přenesená",J149,0)</f>
        <v>0</v>
      </c>
      <c r="BH149" s="198">
        <f>IF(N149="sníž. přenesená",J149,0)</f>
        <v>0</v>
      </c>
      <c r="BI149" s="198">
        <f>IF(N149="nulová",J149,0)</f>
        <v>0</v>
      </c>
      <c r="BJ149" s="22" t="s">
        <v>10</v>
      </c>
      <c r="BK149" s="198">
        <f>ROUND(I149*H149,0)</f>
        <v>0</v>
      </c>
      <c r="BL149" s="22" t="s">
        <v>135</v>
      </c>
      <c r="BM149" s="22" t="s">
        <v>252</v>
      </c>
    </row>
    <row r="150" spans="2:65" s="11" customFormat="1" ht="13.5">
      <c r="B150" s="202"/>
      <c r="C150" s="203"/>
      <c r="D150" s="204" t="s">
        <v>139</v>
      </c>
      <c r="E150" s="205" t="s">
        <v>23</v>
      </c>
      <c r="F150" s="206" t="s">
        <v>253</v>
      </c>
      <c r="G150" s="203"/>
      <c r="H150" s="207">
        <v>160.125</v>
      </c>
      <c r="I150" s="208"/>
      <c r="J150" s="203"/>
      <c r="K150" s="203"/>
      <c r="L150" s="209"/>
      <c r="M150" s="210"/>
      <c r="N150" s="211"/>
      <c r="O150" s="211"/>
      <c r="P150" s="211"/>
      <c r="Q150" s="211"/>
      <c r="R150" s="211"/>
      <c r="S150" s="211"/>
      <c r="T150" s="212"/>
      <c r="AT150" s="213" t="s">
        <v>139</v>
      </c>
      <c r="AU150" s="213" t="s">
        <v>85</v>
      </c>
      <c r="AV150" s="11" t="s">
        <v>85</v>
      </c>
      <c r="AW150" s="11" t="s">
        <v>38</v>
      </c>
      <c r="AX150" s="11" t="s">
        <v>10</v>
      </c>
      <c r="AY150" s="213" t="s">
        <v>128</v>
      </c>
    </row>
    <row r="151" spans="2:65" s="1" customFormat="1" ht="22.5" customHeight="1">
      <c r="B151" s="39"/>
      <c r="C151" s="187" t="s">
        <v>254</v>
      </c>
      <c r="D151" s="187" t="s">
        <v>130</v>
      </c>
      <c r="E151" s="188" t="s">
        <v>255</v>
      </c>
      <c r="F151" s="189" t="s">
        <v>256</v>
      </c>
      <c r="G151" s="190" t="s">
        <v>230</v>
      </c>
      <c r="H151" s="191">
        <v>401</v>
      </c>
      <c r="I151" s="192"/>
      <c r="J151" s="193">
        <f>ROUND(I151*H151,0)</f>
        <v>0</v>
      </c>
      <c r="K151" s="189" t="s">
        <v>23</v>
      </c>
      <c r="L151" s="59"/>
      <c r="M151" s="194" t="s">
        <v>23</v>
      </c>
      <c r="N151" s="195" t="s">
        <v>47</v>
      </c>
      <c r="O151" s="40"/>
      <c r="P151" s="196">
        <f>O151*H151</f>
        <v>0</v>
      </c>
      <c r="Q151" s="196">
        <v>1.0000000000000001E-5</v>
      </c>
      <c r="R151" s="196">
        <f>Q151*H151</f>
        <v>4.0100000000000005E-3</v>
      </c>
      <c r="S151" s="196">
        <v>0</v>
      </c>
      <c r="T151" s="197">
        <f>S151*H151</f>
        <v>0</v>
      </c>
      <c r="AR151" s="22" t="s">
        <v>135</v>
      </c>
      <c r="AT151" s="22" t="s">
        <v>130</v>
      </c>
      <c r="AU151" s="22" t="s">
        <v>85</v>
      </c>
      <c r="AY151" s="22" t="s">
        <v>128</v>
      </c>
      <c r="BE151" s="198">
        <f>IF(N151="základní",J151,0)</f>
        <v>0</v>
      </c>
      <c r="BF151" s="198">
        <f>IF(N151="snížená",J151,0)</f>
        <v>0</v>
      </c>
      <c r="BG151" s="198">
        <f>IF(N151="zákl. přenesená",J151,0)</f>
        <v>0</v>
      </c>
      <c r="BH151" s="198">
        <f>IF(N151="sníž. přenesená",J151,0)</f>
        <v>0</v>
      </c>
      <c r="BI151" s="198">
        <f>IF(N151="nulová",J151,0)</f>
        <v>0</v>
      </c>
      <c r="BJ151" s="22" t="s">
        <v>10</v>
      </c>
      <c r="BK151" s="198">
        <f>ROUND(I151*H151,0)</f>
        <v>0</v>
      </c>
      <c r="BL151" s="22" t="s">
        <v>135</v>
      </c>
      <c r="BM151" s="22" t="s">
        <v>257</v>
      </c>
    </row>
    <row r="152" spans="2:65" s="1" customFormat="1" ht="27">
      <c r="B152" s="39"/>
      <c r="C152" s="61"/>
      <c r="D152" s="199" t="s">
        <v>137</v>
      </c>
      <c r="E152" s="61"/>
      <c r="F152" s="200" t="s">
        <v>258</v>
      </c>
      <c r="G152" s="61"/>
      <c r="H152" s="61"/>
      <c r="I152" s="157"/>
      <c r="J152" s="61"/>
      <c r="K152" s="61"/>
      <c r="L152" s="59"/>
      <c r="M152" s="201"/>
      <c r="N152" s="40"/>
      <c r="O152" s="40"/>
      <c r="P152" s="40"/>
      <c r="Q152" s="40"/>
      <c r="R152" s="40"/>
      <c r="S152" s="40"/>
      <c r="T152" s="76"/>
      <c r="AT152" s="22" t="s">
        <v>137</v>
      </c>
      <c r="AU152" s="22" t="s">
        <v>85</v>
      </c>
    </row>
    <row r="153" spans="2:65" s="11" customFormat="1" ht="13.5">
      <c r="B153" s="202"/>
      <c r="C153" s="203"/>
      <c r="D153" s="204" t="s">
        <v>139</v>
      </c>
      <c r="E153" s="205" t="s">
        <v>23</v>
      </c>
      <c r="F153" s="206" t="s">
        <v>240</v>
      </c>
      <c r="G153" s="203"/>
      <c r="H153" s="207">
        <v>401</v>
      </c>
      <c r="I153" s="208"/>
      <c r="J153" s="203"/>
      <c r="K153" s="203"/>
      <c r="L153" s="209"/>
      <c r="M153" s="210"/>
      <c r="N153" s="211"/>
      <c r="O153" s="211"/>
      <c r="P153" s="211"/>
      <c r="Q153" s="211"/>
      <c r="R153" s="211"/>
      <c r="S153" s="211"/>
      <c r="T153" s="212"/>
      <c r="AT153" s="213" t="s">
        <v>139</v>
      </c>
      <c r="AU153" s="213" t="s">
        <v>85</v>
      </c>
      <c r="AV153" s="11" t="s">
        <v>85</v>
      </c>
      <c r="AW153" s="11" t="s">
        <v>38</v>
      </c>
      <c r="AX153" s="11" t="s">
        <v>10</v>
      </c>
      <c r="AY153" s="213" t="s">
        <v>128</v>
      </c>
    </row>
    <row r="154" spans="2:65" s="1" customFormat="1" ht="22.5" customHeight="1">
      <c r="B154" s="39"/>
      <c r="C154" s="187" t="s">
        <v>259</v>
      </c>
      <c r="D154" s="187" t="s">
        <v>130</v>
      </c>
      <c r="E154" s="188" t="s">
        <v>260</v>
      </c>
      <c r="F154" s="189" t="s">
        <v>261</v>
      </c>
      <c r="G154" s="190" t="s">
        <v>230</v>
      </c>
      <c r="H154" s="191">
        <v>274.60000000000002</v>
      </c>
      <c r="I154" s="192"/>
      <c r="J154" s="193">
        <f>ROUND(I154*H154,0)</f>
        <v>0</v>
      </c>
      <c r="K154" s="189" t="s">
        <v>134</v>
      </c>
      <c r="L154" s="59"/>
      <c r="M154" s="194" t="s">
        <v>23</v>
      </c>
      <c r="N154" s="195" t="s">
        <v>47</v>
      </c>
      <c r="O154" s="40"/>
      <c r="P154" s="196">
        <f>O154*H154</f>
        <v>0</v>
      </c>
      <c r="Q154" s="196">
        <v>3.0000000000000001E-5</v>
      </c>
      <c r="R154" s="196">
        <f>Q154*H154</f>
        <v>8.2380000000000005E-3</v>
      </c>
      <c r="S154" s="196">
        <v>0</v>
      </c>
      <c r="T154" s="197">
        <f>S154*H154</f>
        <v>0</v>
      </c>
      <c r="AR154" s="22" t="s">
        <v>135</v>
      </c>
      <c r="AT154" s="22" t="s">
        <v>130</v>
      </c>
      <c r="AU154" s="22" t="s">
        <v>85</v>
      </c>
      <c r="AY154" s="22" t="s">
        <v>128</v>
      </c>
      <c r="BE154" s="198">
        <f>IF(N154="základní",J154,0)</f>
        <v>0</v>
      </c>
      <c r="BF154" s="198">
        <f>IF(N154="snížená",J154,0)</f>
        <v>0</v>
      </c>
      <c r="BG154" s="198">
        <f>IF(N154="zákl. přenesená",J154,0)</f>
        <v>0</v>
      </c>
      <c r="BH154" s="198">
        <f>IF(N154="sníž. přenesená",J154,0)</f>
        <v>0</v>
      </c>
      <c r="BI154" s="198">
        <f>IF(N154="nulová",J154,0)</f>
        <v>0</v>
      </c>
      <c r="BJ154" s="22" t="s">
        <v>10</v>
      </c>
      <c r="BK154" s="198">
        <f>ROUND(I154*H154,0)</f>
        <v>0</v>
      </c>
      <c r="BL154" s="22" t="s">
        <v>135</v>
      </c>
      <c r="BM154" s="22" t="s">
        <v>262</v>
      </c>
    </row>
    <row r="155" spans="2:65" s="1" customFormat="1" ht="27">
      <c r="B155" s="39"/>
      <c r="C155" s="61"/>
      <c r="D155" s="199" t="s">
        <v>137</v>
      </c>
      <c r="E155" s="61"/>
      <c r="F155" s="200" t="s">
        <v>263</v>
      </c>
      <c r="G155" s="61"/>
      <c r="H155" s="61"/>
      <c r="I155" s="157"/>
      <c r="J155" s="61"/>
      <c r="K155" s="61"/>
      <c r="L155" s="59"/>
      <c r="M155" s="201"/>
      <c r="N155" s="40"/>
      <c r="O155" s="40"/>
      <c r="P155" s="40"/>
      <c r="Q155" s="40"/>
      <c r="R155" s="40"/>
      <c r="S155" s="40"/>
      <c r="T155" s="76"/>
      <c r="AT155" s="22" t="s">
        <v>137</v>
      </c>
      <c r="AU155" s="22" t="s">
        <v>85</v>
      </c>
    </row>
    <row r="156" spans="2:65" s="11" customFormat="1" ht="13.5">
      <c r="B156" s="202"/>
      <c r="C156" s="203"/>
      <c r="D156" s="204" t="s">
        <v>139</v>
      </c>
      <c r="E156" s="205" t="s">
        <v>23</v>
      </c>
      <c r="F156" s="206" t="s">
        <v>264</v>
      </c>
      <c r="G156" s="203"/>
      <c r="H156" s="207">
        <v>274.60000000000002</v>
      </c>
      <c r="I156" s="208"/>
      <c r="J156" s="203"/>
      <c r="K156" s="203"/>
      <c r="L156" s="209"/>
      <c r="M156" s="210"/>
      <c r="N156" s="211"/>
      <c r="O156" s="211"/>
      <c r="P156" s="211"/>
      <c r="Q156" s="211"/>
      <c r="R156" s="211"/>
      <c r="S156" s="211"/>
      <c r="T156" s="212"/>
      <c r="AT156" s="213" t="s">
        <v>139</v>
      </c>
      <c r="AU156" s="213" t="s">
        <v>85</v>
      </c>
      <c r="AV156" s="11" t="s">
        <v>85</v>
      </c>
      <c r="AW156" s="11" t="s">
        <v>38</v>
      </c>
      <c r="AX156" s="11" t="s">
        <v>10</v>
      </c>
      <c r="AY156" s="213" t="s">
        <v>128</v>
      </c>
    </row>
    <row r="157" spans="2:65" s="1" customFormat="1" ht="22.5" customHeight="1">
      <c r="B157" s="39"/>
      <c r="C157" s="187" t="s">
        <v>265</v>
      </c>
      <c r="D157" s="187" t="s">
        <v>130</v>
      </c>
      <c r="E157" s="188" t="s">
        <v>266</v>
      </c>
      <c r="F157" s="189" t="s">
        <v>267</v>
      </c>
      <c r="G157" s="190" t="s">
        <v>133</v>
      </c>
      <c r="H157" s="191">
        <v>1615</v>
      </c>
      <c r="I157" s="192"/>
      <c r="J157" s="193">
        <f>ROUND(I157*H157,0)</f>
        <v>0</v>
      </c>
      <c r="K157" s="189" t="s">
        <v>134</v>
      </c>
      <c r="L157" s="59"/>
      <c r="M157" s="194" t="s">
        <v>23</v>
      </c>
      <c r="N157" s="195" t="s">
        <v>47</v>
      </c>
      <c r="O157" s="40"/>
      <c r="P157" s="196">
        <f>O157*H157</f>
        <v>0</v>
      </c>
      <c r="Q157" s="196">
        <v>0</v>
      </c>
      <c r="R157" s="196">
        <f>Q157*H157</f>
        <v>0</v>
      </c>
      <c r="S157" s="196">
        <v>0</v>
      </c>
      <c r="T157" s="197">
        <f>S157*H157</f>
        <v>0</v>
      </c>
      <c r="AR157" s="22" t="s">
        <v>135</v>
      </c>
      <c r="AT157" s="22" t="s">
        <v>130</v>
      </c>
      <c r="AU157" s="22" t="s">
        <v>85</v>
      </c>
      <c r="AY157" s="22" t="s">
        <v>128</v>
      </c>
      <c r="BE157" s="198">
        <f>IF(N157="základní",J157,0)</f>
        <v>0</v>
      </c>
      <c r="BF157" s="198">
        <f>IF(N157="snížená",J157,0)</f>
        <v>0</v>
      </c>
      <c r="BG157" s="198">
        <f>IF(N157="zákl. přenesená",J157,0)</f>
        <v>0</v>
      </c>
      <c r="BH157" s="198">
        <f>IF(N157="sníž. přenesená",J157,0)</f>
        <v>0</v>
      </c>
      <c r="BI157" s="198">
        <f>IF(N157="nulová",J157,0)</f>
        <v>0</v>
      </c>
      <c r="BJ157" s="22" t="s">
        <v>10</v>
      </c>
      <c r="BK157" s="198">
        <f>ROUND(I157*H157,0)</f>
        <v>0</v>
      </c>
      <c r="BL157" s="22" t="s">
        <v>135</v>
      </c>
      <c r="BM157" s="22" t="s">
        <v>268</v>
      </c>
    </row>
    <row r="158" spans="2:65" s="11" customFormat="1" ht="13.5">
      <c r="B158" s="202"/>
      <c r="C158" s="203"/>
      <c r="D158" s="204" t="s">
        <v>139</v>
      </c>
      <c r="E158" s="205" t="s">
        <v>23</v>
      </c>
      <c r="F158" s="206" t="s">
        <v>269</v>
      </c>
      <c r="G158" s="203"/>
      <c r="H158" s="207">
        <v>1615</v>
      </c>
      <c r="I158" s="208"/>
      <c r="J158" s="203"/>
      <c r="K158" s="203"/>
      <c r="L158" s="209"/>
      <c r="M158" s="210"/>
      <c r="N158" s="211"/>
      <c r="O158" s="211"/>
      <c r="P158" s="211"/>
      <c r="Q158" s="211"/>
      <c r="R158" s="211"/>
      <c r="S158" s="211"/>
      <c r="T158" s="212"/>
      <c r="AT158" s="213" t="s">
        <v>139</v>
      </c>
      <c r="AU158" s="213" t="s">
        <v>85</v>
      </c>
      <c r="AV158" s="11" t="s">
        <v>85</v>
      </c>
      <c r="AW158" s="11" t="s">
        <v>38</v>
      </c>
      <c r="AX158" s="11" t="s">
        <v>10</v>
      </c>
      <c r="AY158" s="213" t="s">
        <v>128</v>
      </c>
    </row>
    <row r="159" spans="2:65" s="1" customFormat="1" ht="31.5" customHeight="1">
      <c r="B159" s="39"/>
      <c r="C159" s="187" t="s">
        <v>270</v>
      </c>
      <c r="D159" s="187" t="s">
        <v>130</v>
      </c>
      <c r="E159" s="188" t="s">
        <v>271</v>
      </c>
      <c r="F159" s="189" t="s">
        <v>272</v>
      </c>
      <c r="G159" s="190" t="s">
        <v>133</v>
      </c>
      <c r="H159" s="191">
        <v>1615</v>
      </c>
      <c r="I159" s="192"/>
      <c r="J159" s="193">
        <f>ROUND(I159*H159,0)</f>
        <v>0</v>
      </c>
      <c r="K159" s="189" t="s">
        <v>134</v>
      </c>
      <c r="L159" s="59"/>
      <c r="M159" s="194" t="s">
        <v>23</v>
      </c>
      <c r="N159" s="195" t="s">
        <v>47</v>
      </c>
      <c r="O159" s="40"/>
      <c r="P159" s="196">
        <f>O159*H159</f>
        <v>0</v>
      </c>
      <c r="Q159" s="196">
        <v>0</v>
      </c>
      <c r="R159" s="196">
        <f>Q159*H159</f>
        <v>0</v>
      </c>
      <c r="S159" s="196">
        <v>2.0000000000000001E-4</v>
      </c>
      <c r="T159" s="197">
        <f>S159*H159</f>
        <v>0.32300000000000001</v>
      </c>
      <c r="AR159" s="22" t="s">
        <v>135</v>
      </c>
      <c r="AT159" s="22" t="s">
        <v>130</v>
      </c>
      <c r="AU159" s="22" t="s">
        <v>85</v>
      </c>
      <c r="AY159" s="22" t="s">
        <v>128</v>
      </c>
      <c r="BE159" s="198">
        <f>IF(N159="základní",J159,0)</f>
        <v>0</v>
      </c>
      <c r="BF159" s="198">
        <f>IF(N159="snížená",J159,0)</f>
        <v>0</v>
      </c>
      <c r="BG159" s="198">
        <f>IF(N159="zákl. přenesená",J159,0)</f>
        <v>0</v>
      </c>
      <c r="BH159" s="198">
        <f>IF(N159="sníž. přenesená",J159,0)</f>
        <v>0</v>
      </c>
      <c r="BI159" s="198">
        <f>IF(N159="nulová",J159,0)</f>
        <v>0</v>
      </c>
      <c r="BJ159" s="22" t="s">
        <v>10</v>
      </c>
      <c r="BK159" s="198">
        <f>ROUND(I159*H159,0)</f>
        <v>0</v>
      </c>
      <c r="BL159" s="22" t="s">
        <v>135</v>
      </c>
      <c r="BM159" s="22" t="s">
        <v>273</v>
      </c>
    </row>
    <row r="160" spans="2:65" s="1" customFormat="1" ht="67.5">
      <c r="B160" s="39"/>
      <c r="C160" s="61"/>
      <c r="D160" s="199" t="s">
        <v>137</v>
      </c>
      <c r="E160" s="61"/>
      <c r="F160" s="200" t="s">
        <v>274</v>
      </c>
      <c r="G160" s="61"/>
      <c r="H160" s="61"/>
      <c r="I160" s="157"/>
      <c r="J160" s="61"/>
      <c r="K160" s="61"/>
      <c r="L160" s="59"/>
      <c r="M160" s="201"/>
      <c r="N160" s="40"/>
      <c r="O160" s="40"/>
      <c r="P160" s="40"/>
      <c r="Q160" s="40"/>
      <c r="R160" s="40"/>
      <c r="S160" s="40"/>
      <c r="T160" s="76"/>
      <c r="AT160" s="22" t="s">
        <v>137</v>
      </c>
      <c r="AU160" s="22" t="s">
        <v>85</v>
      </c>
    </row>
    <row r="161" spans="2:65" s="11" customFormat="1" ht="13.5">
      <c r="B161" s="202"/>
      <c r="C161" s="203"/>
      <c r="D161" s="204" t="s">
        <v>139</v>
      </c>
      <c r="E161" s="205" t="s">
        <v>23</v>
      </c>
      <c r="F161" s="206" t="s">
        <v>269</v>
      </c>
      <c r="G161" s="203"/>
      <c r="H161" s="207">
        <v>1615</v>
      </c>
      <c r="I161" s="208"/>
      <c r="J161" s="203"/>
      <c r="K161" s="203"/>
      <c r="L161" s="209"/>
      <c r="M161" s="210"/>
      <c r="N161" s="211"/>
      <c r="O161" s="211"/>
      <c r="P161" s="211"/>
      <c r="Q161" s="211"/>
      <c r="R161" s="211"/>
      <c r="S161" s="211"/>
      <c r="T161" s="212"/>
      <c r="AT161" s="213" t="s">
        <v>139</v>
      </c>
      <c r="AU161" s="213" t="s">
        <v>85</v>
      </c>
      <c r="AV161" s="11" t="s">
        <v>85</v>
      </c>
      <c r="AW161" s="11" t="s">
        <v>38</v>
      </c>
      <c r="AX161" s="11" t="s">
        <v>10</v>
      </c>
      <c r="AY161" s="213" t="s">
        <v>128</v>
      </c>
    </row>
    <row r="162" spans="2:65" s="1" customFormat="1" ht="44.25" customHeight="1">
      <c r="B162" s="39"/>
      <c r="C162" s="187" t="s">
        <v>275</v>
      </c>
      <c r="D162" s="187" t="s">
        <v>130</v>
      </c>
      <c r="E162" s="188" t="s">
        <v>276</v>
      </c>
      <c r="F162" s="189" t="s">
        <v>277</v>
      </c>
      <c r="G162" s="190" t="s">
        <v>133</v>
      </c>
      <c r="H162" s="191">
        <v>1615</v>
      </c>
      <c r="I162" s="192"/>
      <c r="J162" s="193">
        <f>ROUND(I162*H162,0)</f>
        <v>0</v>
      </c>
      <c r="K162" s="189" t="s">
        <v>134</v>
      </c>
      <c r="L162" s="59"/>
      <c r="M162" s="194" t="s">
        <v>23</v>
      </c>
      <c r="N162" s="195" t="s">
        <v>47</v>
      </c>
      <c r="O162" s="40"/>
      <c r="P162" s="196">
        <f>O162*H162</f>
        <v>0</v>
      </c>
      <c r="Q162" s="196">
        <v>0</v>
      </c>
      <c r="R162" s="196">
        <f>Q162*H162</f>
        <v>0</v>
      </c>
      <c r="S162" s="196">
        <v>2E-3</v>
      </c>
      <c r="T162" s="197">
        <f>S162*H162</f>
        <v>3.23</v>
      </c>
      <c r="AR162" s="22" t="s">
        <v>135</v>
      </c>
      <c r="AT162" s="22" t="s">
        <v>130</v>
      </c>
      <c r="AU162" s="22" t="s">
        <v>85</v>
      </c>
      <c r="AY162" s="22" t="s">
        <v>128</v>
      </c>
      <c r="BE162" s="198">
        <f>IF(N162="základní",J162,0)</f>
        <v>0</v>
      </c>
      <c r="BF162" s="198">
        <f>IF(N162="snížená",J162,0)</f>
        <v>0</v>
      </c>
      <c r="BG162" s="198">
        <f>IF(N162="zákl. přenesená",J162,0)</f>
        <v>0</v>
      </c>
      <c r="BH162" s="198">
        <f>IF(N162="sníž. přenesená",J162,0)</f>
        <v>0</v>
      </c>
      <c r="BI162" s="198">
        <f>IF(N162="nulová",J162,0)</f>
        <v>0</v>
      </c>
      <c r="BJ162" s="22" t="s">
        <v>10</v>
      </c>
      <c r="BK162" s="198">
        <f>ROUND(I162*H162,0)</f>
        <v>0</v>
      </c>
      <c r="BL162" s="22" t="s">
        <v>135</v>
      </c>
      <c r="BM162" s="22" t="s">
        <v>278</v>
      </c>
    </row>
    <row r="163" spans="2:65" s="1" customFormat="1" ht="67.5">
      <c r="B163" s="39"/>
      <c r="C163" s="61"/>
      <c r="D163" s="199" t="s">
        <v>137</v>
      </c>
      <c r="E163" s="61"/>
      <c r="F163" s="200" t="s">
        <v>274</v>
      </c>
      <c r="G163" s="61"/>
      <c r="H163" s="61"/>
      <c r="I163" s="157"/>
      <c r="J163" s="61"/>
      <c r="K163" s="61"/>
      <c r="L163" s="59"/>
      <c r="M163" s="201"/>
      <c r="N163" s="40"/>
      <c r="O163" s="40"/>
      <c r="P163" s="40"/>
      <c r="Q163" s="40"/>
      <c r="R163" s="40"/>
      <c r="S163" s="40"/>
      <c r="T163" s="76"/>
      <c r="AT163" s="22" t="s">
        <v>137</v>
      </c>
      <c r="AU163" s="22" t="s">
        <v>85</v>
      </c>
    </row>
    <row r="164" spans="2:65" s="11" customFormat="1" ht="13.5">
      <c r="B164" s="202"/>
      <c r="C164" s="203"/>
      <c r="D164" s="204" t="s">
        <v>139</v>
      </c>
      <c r="E164" s="205" t="s">
        <v>23</v>
      </c>
      <c r="F164" s="206" t="s">
        <v>269</v>
      </c>
      <c r="G164" s="203"/>
      <c r="H164" s="207">
        <v>1615</v>
      </c>
      <c r="I164" s="208"/>
      <c r="J164" s="203"/>
      <c r="K164" s="203"/>
      <c r="L164" s="209"/>
      <c r="M164" s="210"/>
      <c r="N164" s="211"/>
      <c r="O164" s="211"/>
      <c r="P164" s="211"/>
      <c r="Q164" s="211"/>
      <c r="R164" s="211"/>
      <c r="S164" s="211"/>
      <c r="T164" s="212"/>
      <c r="AT164" s="213" t="s">
        <v>139</v>
      </c>
      <c r="AU164" s="213" t="s">
        <v>85</v>
      </c>
      <c r="AV164" s="11" t="s">
        <v>85</v>
      </c>
      <c r="AW164" s="11" t="s">
        <v>38</v>
      </c>
      <c r="AX164" s="11" t="s">
        <v>10</v>
      </c>
      <c r="AY164" s="213" t="s">
        <v>128</v>
      </c>
    </row>
    <row r="165" spans="2:65" s="1" customFormat="1" ht="44.25" customHeight="1">
      <c r="B165" s="39"/>
      <c r="C165" s="187" t="s">
        <v>279</v>
      </c>
      <c r="D165" s="187" t="s">
        <v>130</v>
      </c>
      <c r="E165" s="188" t="s">
        <v>280</v>
      </c>
      <c r="F165" s="189" t="s">
        <v>281</v>
      </c>
      <c r="G165" s="190" t="s">
        <v>133</v>
      </c>
      <c r="H165" s="191">
        <v>484.5</v>
      </c>
      <c r="I165" s="192"/>
      <c r="J165" s="193">
        <f>ROUND(I165*H165,0)</f>
        <v>0</v>
      </c>
      <c r="K165" s="189" t="s">
        <v>134</v>
      </c>
      <c r="L165" s="59"/>
      <c r="M165" s="194" t="s">
        <v>23</v>
      </c>
      <c r="N165" s="195" t="s">
        <v>47</v>
      </c>
      <c r="O165" s="40"/>
      <c r="P165" s="196">
        <f>O165*H165</f>
        <v>0</v>
      </c>
      <c r="Q165" s="196">
        <v>0</v>
      </c>
      <c r="R165" s="196">
        <f>Q165*H165</f>
        <v>0</v>
      </c>
      <c r="S165" s="196">
        <v>0.05</v>
      </c>
      <c r="T165" s="197">
        <f>S165*H165</f>
        <v>24.225000000000001</v>
      </c>
      <c r="AR165" s="22" t="s">
        <v>135</v>
      </c>
      <c r="AT165" s="22" t="s">
        <v>130</v>
      </c>
      <c r="AU165" s="22" t="s">
        <v>85</v>
      </c>
      <c r="AY165" s="22" t="s">
        <v>128</v>
      </c>
      <c r="BE165" s="198">
        <f>IF(N165="základní",J165,0)</f>
        <v>0</v>
      </c>
      <c r="BF165" s="198">
        <f>IF(N165="snížená",J165,0)</f>
        <v>0</v>
      </c>
      <c r="BG165" s="198">
        <f>IF(N165="zákl. přenesená",J165,0)</f>
        <v>0</v>
      </c>
      <c r="BH165" s="198">
        <f>IF(N165="sníž. přenesená",J165,0)</f>
        <v>0</v>
      </c>
      <c r="BI165" s="198">
        <f>IF(N165="nulová",J165,0)</f>
        <v>0</v>
      </c>
      <c r="BJ165" s="22" t="s">
        <v>10</v>
      </c>
      <c r="BK165" s="198">
        <f>ROUND(I165*H165,0)</f>
        <v>0</v>
      </c>
      <c r="BL165" s="22" t="s">
        <v>135</v>
      </c>
      <c r="BM165" s="22" t="s">
        <v>282</v>
      </c>
    </row>
    <row r="166" spans="2:65" s="1" customFormat="1" ht="67.5">
      <c r="B166" s="39"/>
      <c r="C166" s="61"/>
      <c r="D166" s="199" t="s">
        <v>137</v>
      </c>
      <c r="E166" s="61"/>
      <c r="F166" s="200" t="s">
        <v>274</v>
      </c>
      <c r="G166" s="61"/>
      <c r="H166" s="61"/>
      <c r="I166" s="157"/>
      <c r="J166" s="61"/>
      <c r="K166" s="61"/>
      <c r="L166" s="59"/>
      <c r="M166" s="201"/>
      <c r="N166" s="40"/>
      <c r="O166" s="40"/>
      <c r="P166" s="40"/>
      <c r="Q166" s="40"/>
      <c r="R166" s="40"/>
      <c r="S166" s="40"/>
      <c r="T166" s="76"/>
      <c r="AT166" s="22" t="s">
        <v>137</v>
      </c>
      <c r="AU166" s="22" t="s">
        <v>85</v>
      </c>
    </row>
    <row r="167" spans="2:65" s="11" customFormat="1" ht="13.5">
      <c r="B167" s="202"/>
      <c r="C167" s="203"/>
      <c r="D167" s="204" t="s">
        <v>139</v>
      </c>
      <c r="E167" s="205" t="s">
        <v>23</v>
      </c>
      <c r="F167" s="206" t="s">
        <v>283</v>
      </c>
      <c r="G167" s="203"/>
      <c r="H167" s="207">
        <v>484.5</v>
      </c>
      <c r="I167" s="208"/>
      <c r="J167" s="203"/>
      <c r="K167" s="203"/>
      <c r="L167" s="209"/>
      <c r="M167" s="210"/>
      <c r="N167" s="211"/>
      <c r="O167" s="211"/>
      <c r="P167" s="211"/>
      <c r="Q167" s="211"/>
      <c r="R167" s="211"/>
      <c r="S167" s="211"/>
      <c r="T167" s="212"/>
      <c r="AT167" s="213" t="s">
        <v>139</v>
      </c>
      <c r="AU167" s="213" t="s">
        <v>85</v>
      </c>
      <c r="AV167" s="11" t="s">
        <v>85</v>
      </c>
      <c r="AW167" s="11" t="s">
        <v>38</v>
      </c>
      <c r="AX167" s="11" t="s">
        <v>10</v>
      </c>
      <c r="AY167" s="213" t="s">
        <v>128</v>
      </c>
    </row>
    <row r="168" spans="2:65" s="1" customFormat="1" ht="31.5" customHeight="1">
      <c r="B168" s="39"/>
      <c r="C168" s="187" t="s">
        <v>284</v>
      </c>
      <c r="D168" s="187" t="s">
        <v>130</v>
      </c>
      <c r="E168" s="188" t="s">
        <v>285</v>
      </c>
      <c r="F168" s="189" t="s">
        <v>286</v>
      </c>
      <c r="G168" s="190" t="s">
        <v>230</v>
      </c>
      <c r="H168" s="191">
        <v>4</v>
      </c>
      <c r="I168" s="192"/>
      <c r="J168" s="193">
        <f>ROUND(I168*H168,0)</f>
        <v>0</v>
      </c>
      <c r="K168" s="189" t="s">
        <v>134</v>
      </c>
      <c r="L168" s="59"/>
      <c r="M168" s="194" t="s">
        <v>23</v>
      </c>
      <c r="N168" s="195" t="s">
        <v>47</v>
      </c>
      <c r="O168" s="40"/>
      <c r="P168" s="196">
        <f>O168*H168</f>
        <v>0</v>
      </c>
      <c r="Q168" s="196">
        <v>7.7999999999999999E-4</v>
      </c>
      <c r="R168" s="196">
        <f>Q168*H168</f>
        <v>3.1199999999999999E-3</v>
      </c>
      <c r="S168" s="196">
        <v>1E-3</v>
      </c>
      <c r="T168" s="197">
        <f>S168*H168</f>
        <v>4.0000000000000001E-3</v>
      </c>
      <c r="AR168" s="22" t="s">
        <v>135</v>
      </c>
      <c r="AT168" s="22" t="s">
        <v>130</v>
      </c>
      <c r="AU168" s="22" t="s">
        <v>85</v>
      </c>
      <c r="AY168" s="22" t="s">
        <v>128</v>
      </c>
      <c r="BE168" s="198">
        <f>IF(N168="základní",J168,0)</f>
        <v>0</v>
      </c>
      <c r="BF168" s="198">
        <f>IF(N168="snížená",J168,0)</f>
        <v>0</v>
      </c>
      <c r="BG168" s="198">
        <f>IF(N168="zákl. přenesená",J168,0)</f>
        <v>0</v>
      </c>
      <c r="BH168" s="198">
        <f>IF(N168="sníž. přenesená",J168,0)</f>
        <v>0</v>
      </c>
      <c r="BI168" s="198">
        <f>IF(N168="nulová",J168,0)</f>
        <v>0</v>
      </c>
      <c r="BJ168" s="22" t="s">
        <v>10</v>
      </c>
      <c r="BK168" s="198">
        <f>ROUND(I168*H168,0)</f>
        <v>0</v>
      </c>
      <c r="BL168" s="22" t="s">
        <v>135</v>
      </c>
      <c r="BM168" s="22" t="s">
        <v>287</v>
      </c>
    </row>
    <row r="169" spans="2:65" s="1" customFormat="1" ht="67.5">
      <c r="B169" s="39"/>
      <c r="C169" s="61"/>
      <c r="D169" s="199" t="s">
        <v>137</v>
      </c>
      <c r="E169" s="61"/>
      <c r="F169" s="200" t="s">
        <v>288</v>
      </c>
      <c r="G169" s="61"/>
      <c r="H169" s="61"/>
      <c r="I169" s="157"/>
      <c r="J169" s="61"/>
      <c r="K169" s="61"/>
      <c r="L169" s="59"/>
      <c r="M169" s="201"/>
      <c r="N169" s="40"/>
      <c r="O169" s="40"/>
      <c r="P169" s="40"/>
      <c r="Q169" s="40"/>
      <c r="R169" s="40"/>
      <c r="S169" s="40"/>
      <c r="T169" s="76"/>
      <c r="AT169" s="22" t="s">
        <v>137</v>
      </c>
      <c r="AU169" s="22" t="s">
        <v>85</v>
      </c>
    </row>
    <row r="170" spans="2:65" s="11" customFormat="1" ht="13.5">
      <c r="B170" s="202"/>
      <c r="C170" s="203"/>
      <c r="D170" s="204" t="s">
        <v>139</v>
      </c>
      <c r="E170" s="205" t="s">
        <v>23</v>
      </c>
      <c r="F170" s="206" t="s">
        <v>289</v>
      </c>
      <c r="G170" s="203"/>
      <c r="H170" s="207">
        <v>4</v>
      </c>
      <c r="I170" s="208"/>
      <c r="J170" s="203"/>
      <c r="K170" s="203"/>
      <c r="L170" s="209"/>
      <c r="M170" s="210"/>
      <c r="N170" s="211"/>
      <c r="O170" s="211"/>
      <c r="P170" s="211"/>
      <c r="Q170" s="211"/>
      <c r="R170" s="211"/>
      <c r="S170" s="211"/>
      <c r="T170" s="212"/>
      <c r="AT170" s="213" t="s">
        <v>139</v>
      </c>
      <c r="AU170" s="213" t="s">
        <v>85</v>
      </c>
      <c r="AV170" s="11" t="s">
        <v>85</v>
      </c>
      <c r="AW170" s="11" t="s">
        <v>38</v>
      </c>
      <c r="AX170" s="11" t="s">
        <v>10</v>
      </c>
      <c r="AY170" s="213" t="s">
        <v>128</v>
      </c>
    </row>
    <row r="171" spans="2:65" s="1" customFormat="1" ht="22.5" customHeight="1">
      <c r="B171" s="39"/>
      <c r="C171" s="229" t="s">
        <v>290</v>
      </c>
      <c r="D171" s="229" t="s">
        <v>248</v>
      </c>
      <c r="E171" s="230" t="s">
        <v>291</v>
      </c>
      <c r="F171" s="231" t="s">
        <v>292</v>
      </c>
      <c r="G171" s="232" t="s">
        <v>180</v>
      </c>
      <c r="H171" s="233">
        <v>3.7999999999999999E-2</v>
      </c>
      <c r="I171" s="234"/>
      <c r="J171" s="235">
        <f>ROUND(I171*H171,0)</f>
        <v>0</v>
      </c>
      <c r="K171" s="231" t="s">
        <v>134</v>
      </c>
      <c r="L171" s="236"/>
      <c r="M171" s="237" t="s">
        <v>23</v>
      </c>
      <c r="N171" s="238" t="s">
        <v>47</v>
      </c>
      <c r="O171" s="40"/>
      <c r="P171" s="196">
        <f>O171*H171</f>
        <v>0</v>
      </c>
      <c r="Q171" s="196">
        <v>1</v>
      </c>
      <c r="R171" s="196">
        <f>Q171*H171</f>
        <v>3.7999999999999999E-2</v>
      </c>
      <c r="S171" s="196">
        <v>0</v>
      </c>
      <c r="T171" s="197">
        <f>S171*H171</f>
        <v>0</v>
      </c>
      <c r="AR171" s="22" t="s">
        <v>172</v>
      </c>
      <c r="AT171" s="22" t="s">
        <v>248</v>
      </c>
      <c r="AU171" s="22" t="s">
        <v>85</v>
      </c>
      <c r="AY171" s="22" t="s">
        <v>128</v>
      </c>
      <c r="BE171" s="198">
        <f>IF(N171="základní",J171,0)</f>
        <v>0</v>
      </c>
      <c r="BF171" s="198">
        <f>IF(N171="snížená",J171,0)</f>
        <v>0</v>
      </c>
      <c r="BG171" s="198">
        <f>IF(N171="zákl. přenesená",J171,0)</f>
        <v>0</v>
      </c>
      <c r="BH171" s="198">
        <f>IF(N171="sníž. přenesená",J171,0)</f>
        <v>0</v>
      </c>
      <c r="BI171" s="198">
        <f>IF(N171="nulová",J171,0)</f>
        <v>0</v>
      </c>
      <c r="BJ171" s="22" t="s">
        <v>10</v>
      </c>
      <c r="BK171" s="198">
        <f>ROUND(I171*H171,0)</f>
        <v>0</v>
      </c>
      <c r="BL171" s="22" t="s">
        <v>135</v>
      </c>
      <c r="BM171" s="22" t="s">
        <v>293</v>
      </c>
    </row>
    <row r="172" spans="2:65" s="11" customFormat="1" ht="13.5">
      <c r="B172" s="202"/>
      <c r="C172" s="203"/>
      <c r="D172" s="204" t="s">
        <v>139</v>
      </c>
      <c r="E172" s="205" t="s">
        <v>23</v>
      </c>
      <c r="F172" s="206" t="s">
        <v>294</v>
      </c>
      <c r="G172" s="203"/>
      <c r="H172" s="207">
        <v>3.7999999999999999E-2</v>
      </c>
      <c r="I172" s="208"/>
      <c r="J172" s="203"/>
      <c r="K172" s="203"/>
      <c r="L172" s="209"/>
      <c r="M172" s="210"/>
      <c r="N172" s="211"/>
      <c r="O172" s="211"/>
      <c r="P172" s="211"/>
      <c r="Q172" s="211"/>
      <c r="R172" s="211"/>
      <c r="S172" s="211"/>
      <c r="T172" s="212"/>
      <c r="AT172" s="213" t="s">
        <v>139</v>
      </c>
      <c r="AU172" s="213" t="s">
        <v>85</v>
      </c>
      <c r="AV172" s="11" t="s">
        <v>85</v>
      </c>
      <c r="AW172" s="11" t="s">
        <v>38</v>
      </c>
      <c r="AX172" s="11" t="s">
        <v>10</v>
      </c>
      <c r="AY172" s="213" t="s">
        <v>128</v>
      </c>
    </row>
    <row r="173" spans="2:65" s="1" customFormat="1" ht="31.5" customHeight="1">
      <c r="B173" s="39"/>
      <c r="C173" s="187" t="s">
        <v>295</v>
      </c>
      <c r="D173" s="187" t="s">
        <v>130</v>
      </c>
      <c r="E173" s="188" t="s">
        <v>296</v>
      </c>
      <c r="F173" s="189" t="s">
        <v>297</v>
      </c>
      <c r="G173" s="190" t="s">
        <v>230</v>
      </c>
      <c r="H173" s="191">
        <v>4</v>
      </c>
      <c r="I173" s="192"/>
      <c r="J173" s="193">
        <f>ROUND(I173*H173,0)</f>
        <v>0</v>
      </c>
      <c r="K173" s="189" t="s">
        <v>134</v>
      </c>
      <c r="L173" s="59"/>
      <c r="M173" s="194" t="s">
        <v>23</v>
      </c>
      <c r="N173" s="195" t="s">
        <v>47</v>
      </c>
      <c r="O173" s="40"/>
      <c r="P173" s="196">
        <f>O173*H173</f>
        <v>0</v>
      </c>
      <c r="Q173" s="196">
        <v>0</v>
      </c>
      <c r="R173" s="196">
        <f>Q173*H173</f>
        <v>0</v>
      </c>
      <c r="S173" s="196">
        <v>0</v>
      </c>
      <c r="T173" s="197">
        <f>S173*H173</f>
        <v>0</v>
      </c>
      <c r="AR173" s="22" t="s">
        <v>135</v>
      </c>
      <c r="AT173" s="22" t="s">
        <v>130</v>
      </c>
      <c r="AU173" s="22" t="s">
        <v>85</v>
      </c>
      <c r="AY173" s="22" t="s">
        <v>128</v>
      </c>
      <c r="BE173" s="198">
        <f>IF(N173="základní",J173,0)</f>
        <v>0</v>
      </c>
      <c r="BF173" s="198">
        <f>IF(N173="snížená",J173,0)</f>
        <v>0</v>
      </c>
      <c r="BG173" s="198">
        <f>IF(N173="zákl. přenesená",J173,0)</f>
        <v>0</v>
      </c>
      <c r="BH173" s="198">
        <f>IF(N173="sníž. přenesená",J173,0)</f>
        <v>0</v>
      </c>
      <c r="BI173" s="198">
        <f>IF(N173="nulová",J173,0)</f>
        <v>0</v>
      </c>
      <c r="BJ173" s="22" t="s">
        <v>10</v>
      </c>
      <c r="BK173" s="198">
        <f>ROUND(I173*H173,0)</f>
        <v>0</v>
      </c>
      <c r="BL173" s="22" t="s">
        <v>135</v>
      </c>
      <c r="BM173" s="22" t="s">
        <v>298</v>
      </c>
    </row>
    <row r="174" spans="2:65" s="1" customFormat="1" ht="67.5">
      <c r="B174" s="39"/>
      <c r="C174" s="61"/>
      <c r="D174" s="199" t="s">
        <v>137</v>
      </c>
      <c r="E174" s="61"/>
      <c r="F174" s="200" t="s">
        <v>288</v>
      </c>
      <c r="G174" s="61"/>
      <c r="H174" s="61"/>
      <c r="I174" s="157"/>
      <c r="J174" s="61"/>
      <c r="K174" s="61"/>
      <c r="L174" s="59"/>
      <c r="M174" s="201"/>
      <c r="N174" s="40"/>
      <c r="O174" s="40"/>
      <c r="P174" s="40"/>
      <c r="Q174" s="40"/>
      <c r="R174" s="40"/>
      <c r="S174" s="40"/>
      <c r="T174" s="76"/>
      <c r="AT174" s="22" t="s">
        <v>137</v>
      </c>
      <c r="AU174" s="22" t="s">
        <v>85</v>
      </c>
    </row>
    <row r="175" spans="2:65" s="10" customFormat="1" ht="29.85" customHeight="1">
      <c r="B175" s="170"/>
      <c r="C175" s="171"/>
      <c r="D175" s="184" t="s">
        <v>75</v>
      </c>
      <c r="E175" s="185" t="s">
        <v>299</v>
      </c>
      <c r="F175" s="185" t="s">
        <v>300</v>
      </c>
      <c r="G175" s="171"/>
      <c r="H175" s="171"/>
      <c r="I175" s="174"/>
      <c r="J175" s="186">
        <f>BK175</f>
        <v>0</v>
      </c>
      <c r="K175" s="171"/>
      <c r="L175" s="176"/>
      <c r="M175" s="177"/>
      <c r="N175" s="178"/>
      <c r="O175" s="178"/>
      <c r="P175" s="179">
        <f>SUM(P176:P186)</f>
        <v>0</v>
      </c>
      <c r="Q175" s="178"/>
      <c r="R175" s="179">
        <f>SUM(R176:R186)</f>
        <v>0</v>
      </c>
      <c r="S175" s="178"/>
      <c r="T175" s="180">
        <f>SUM(T176:T186)</f>
        <v>0</v>
      </c>
      <c r="AR175" s="181" t="s">
        <v>10</v>
      </c>
      <c r="AT175" s="182" t="s">
        <v>75</v>
      </c>
      <c r="AU175" s="182" t="s">
        <v>10</v>
      </c>
      <c r="AY175" s="181" t="s">
        <v>128</v>
      </c>
      <c r="BK175" s="183">
        <f>SUM(BK176:BK186)</f>
        <v>0</v>
      </c>
    </row>
    <row r="176" spans="2:65" s="1" customFormat="1" ht="31.5" customHeight="1">
      <c r="B176" s="39"/>
      <c r="C176" s="187" t="s">
        <v>301</v>
      </c>
      <c r="D176" s="187" t="s">
        <v>130</v>
      </c>
      <c r="E176" s="188" t="s">
        <v>302</v>
      </c>
      <c r="F176" s="189" t="s">
        <v>303</v>
      </c>
      <c r="G176" s="190" t="s">
        <v>180</v>
      </c>
      <c r="H176" s="191">
        <v>1847.0550000000001</v>
      </c>
      <c r="I176" s="192"/>
      <c r="J176" s="193">
        <f>ROUND(I176*H176,0)</f>
        <v>0</v>
      </c>
      <c r="K176" s="189" t="s">
        <v>134</v>
      </c>
      <c r="L176" s="59"/>
      <c r="M176" s="194" t="s">
        <v>23</v>
      </c>
      <c r="N176" s="195" t="s">
        <v>47</v>
      </c>
      <c r="O176" s="40"/>
      <c r="P176" s="196">
        <f>O176*H176</f>
        <v>0</v>
      </c>
      <c r="Q176" s="196">
        <v>0</v>
      </c>
      <c r="R176" s="196">
        <f>Q176*H176</f>
        <v>0</v>
      </c>
      <c r="S176" s="196">
        <v>0</v>
      </c>
      <c r="T176" s="197">
        <f>S176*H176</f>
        <v>0</v>
      </c>
      <c r="AR176" s="22" t="s">
        <v>135</v>
      </c>
      <c r="AT176" s="22" t="s">
        <v>130</v>
      </c>
      <c r="AU176" s="22" t="s">
        <v>85</v>
      </c>
      <c r="AY176" s="22" t="s">
        <v>128</v>
      </c>
      <c r="BE176" s="198">
        <f>IF(N176="základní",J176,0)</f>
        <v>0</v>
      </c>
      <c r="BF176" s="198">
        <f>IF(N176="snížená",J176,0)</f>
        <v>0</v>
      </c>
      <c r="BG176" s="198">
        <f>IF(N176="zákl. přenesená",J176,0)</f>
        <v>0</v>
      </c>
      <c r="BH176" s="198">
        <f>IF(N176="sníž. přenesená",J176,0)</f>
        <v>0</v>
      </c>
      <c r="BI176" s="198">
        <f>IF(N176="nulová",J176,0)</f>
        <v>0</v>
      </c>
      <c r="BJ176" s="22" t="s">
        <v>10</v>
      </c>
      <c r="BK176" s="198">
        <f>ROUND(I176*H176,0)</f>
        <v>0</v>
      </c>
      <c r="BL176" s="22" t="s">
        <v>135</v>
      </c>
      <c r="BM176" s="22" t="s">
        <v>304</v>
      </c>
    </row>
    <row r="177" spans="2:65" s="1" customFormat="1" ht="94.5">
      <c r="B177" s="39"/>
      <c r="C177" s="61"/>
      <c r="D177" s="199" t="s">
        <v>137</v>
      </c>
      <c r="E177" s="61"/>
      <c r="F177" s="200" t="s">
        <v>305</v>
      </c>
      <c r="G177" s="61"/>
      <c r="H177" s="61"/>
      <c r="I177" s="157"/>
      <c r="J177" s="61"/>
      <c r="K177" s="61"/>
      <c r="L177" s="59"/>
      <c r="M177" s="201"/>
      <c r="N177" s="40"/>
      <c r="O177" s="40"/>
      <c r="P177" s="40"/>
      <c r="Q177" s="40"/>
      <c r="R177" s="40"/>
      <c r="S177" s="40"/>
      <c r="T177" s="76"/>
      <c r="AT177" s="22" t="s">
        <v>137</v>
      </c>
      <c r="AU177" s="22" t="s">
        <v>85</v>
      </c>
    </row>
    <row r="178" spans="2:65" s="11" customFormat="1" ht="13.5">
      <c r="B178" s="202"/>
      <c r="C178" s="203"/>
      <c r="D178" s="204" t="s">
        <v>139</v>
      </c>
      <c r="E178" s="203"/>
      <c r="F178" s="206" t="s">
        <v>306</v>
      </c>
      <c r="G178" s="203"/>
      <c r="H178" s="207">
        <v>1847.0550000000001</v>
      </c>
      <c r="I178" s="208"/>
      <c r="J178" s="203"/>
      <c r="K178" s="203"/>
      <c r="L178" s="209"/>
      <c r="M178" s="210"/>
      <c r="N178" s="211"/>
      <c r="O178" s="211"/>
      <c r="P178" s="211"/>
      <c r="Q178" s="211"/>
      <c r="R178" s="211"/>
      <c r="S178" s="211"/>
      <c r="T178" s="212"/>
      <c r="AT178" s="213" t="s">
        <v>139</v>
      </c>
      <c r="AU178" s="213" t="s">
        <v>85</v>
      </c>
      <c r="AV178" s="11" t="s">
        <v>85</v>
      </c>
      <c r="AW178" s="11" t="s">
        <v>6</v>
      </c>
      <c r="AX178" s="11" t="s">
        <v>10</v>
      </c>
      <c r="AY178" s="213" t="s">
        <v>128</v>
      </c>
    </row>
    <row r="179" spans="2:65" s="1" customFormat="1" ht="22.5" customHeight="1">
      <c r="B179" s="39"/>
      <c r="C179" s="187" t="s">
        <v>307</v>
      </c>
      <c r="D179" s="187" t="s">
        <v>130</v>
      </c>
      <c r="E179" s="188" t="s">
        <v>308</v>
      </c>
      <c r="F179" s="189" t="s">
        <v>309</v>
      </c>
      <c r="G179" s="190" t="s">
        <v>180</v>
      </c>
      <c r="H179" s="191">
        <v>37.695</v>
      </c>
      <c r="I179" s="192"/>
      <c r="J179" s="193">
        <f>ROUND(I179*H179,0)</f>
        <v>0</v>
      </c>
      <c r="K179" s="189" t="s">
        <v>134</v>
      </c>
      <c r="L179" s="59"/>
      <c r="M179" s="194" t="s">
        <v>23</v>
      </c>
      <c r="N179" s="195" t="s">
        <v>47</v>
      </c>
      <c r="O179" s="40"/>
      <c r="P179" s="196">
        <f>O179*H179</f>
        <v>0</v>
      </c>
      <c r="Q179" s="196">
        <v>0</v>
      </c>
      <c r="R179" s="196">
        <f>Q179*H179</f>
        <v>0</v>
      </c>
      <c r="S179" s="196">
        <v>0</v>
      </c>
      <c r="T179" s="197">
        <f>S179*H179</f>
        <v>0</v>
      </c>
      <c r="AR179" s="22" t="s">
        <v>135</v>
      </c>
      <c r="AT179" s="22" t="s">
        <v>130</v>
      </c>
      <c r="AU179" s="22" t="s">
        <v>85</v>
      </c>
      <c r="AY179" s="22" t="s">
        <v>128</v>
      </c>
      <c r="BE179" s="198">
        <f>IF(N179="základní",J179,0)</f>
        <v>0</v>
      </c>
      <c r="BF179" s="198">
        <f>IF(N179="snížená",J179,0)</f>
        <v>0</v>
      </c>
      <c r="BG179" s="198">
        <f>IF(N179="zákl. přenesená",J179,0)</f>
        <v>0</v>
      </c>
      <c r="BH179" s="198">
        <f>IF(N179="sníž. přenesená",J179,0)</f>
        <v>0</v>
      </c>
      <c r="BI179" s="198">
        <f>IF(N179="nulová",J179,0)</f>
        <v>0</v>
      </c>
      <c r="BJ179" s="22" t="s">
        <v>10</v>
      </c>
      <c r="BK179" s="198">
        <f>ROUND(I179*H179,0)</f>
        <v>0</v>
      </c>
      <c r="BL179" s="22" t="s">
        <v>135</v>
      </c>
      <c r="BM179" s="22" t="s">
        <v>310</v>
      </c>
    </row>
    <row r="180" spans="2:65" s="1" customFormat="1" ht="40.5">
      <c r="B180" s="39"/>
      <c r="C180" s="61"/>
      <c r="D180" s="204" t="s">
        <v>137</v>
      </c>
      <c r="E180" s="61"/>
      <c r="F180" s="214" t="s">
        <v>311</v>
      </c>
      <c r="G180" s="61"/>
      <c r="H180" s="61"/>
      <c r="I180" s="157"/>
      <c r="J180" s="61"/>
      <c r="K180" s="61"/>
      <c r="L180" s="59"/>
      <c r="M180" s="201"/>
      <c r="N180" s="40"/>
      <c r="O180" s="40"/>
      <c r="P180" s="40"/>
      <c r="Q180" s="40"/>
      <c r="R180" s="40"/>
      <c r="S180" s="40"/>
      <c r="T180" s="76"/>
      <c r="AT180" s="22" t="s">
        <v>137</v>
      </c>
      <c r="AU180" s="22" t="s">
        <v>85</v>
      </c>
    </row>
    <row r="181" spans="2:65" s="1" customFormat="1" ht="22.5" customHeight="1">
      <c r="B181" s="39"/>
      <c r="C181" s="187" t="s">
        <v>312</v>
      </c>
      <c r="D181" s="187" t="s">
        <v>130</v>
      </c>
      <c r="E181" s="188" t="s">
        <v>313</v>
      </c>
      <c r="F181" s="189" t="s">
        <v>314</v>
      </c>
      <c r="G181" s="190" t="s">
        <v>180</v>
      </c>
      <c r="H181" s="191">
        <v>9.9169999999999998</v>
      </c>
      <c r="I181" s="192"/>
      <c r="J181" s="193">
        <f>ROUND(I181*H181,0)</f>
        <v>0</v>
      </c>
      <c r="K181" s="189" t="s">
        <v>134</v>
      </c>
      <c r="L181" s="59"/>
      <c r="M181" s="194" t="s">
        <v>23</v>
      </c>
      <c r="N181" s="195" t="s">
        <v>47</v>
      </c>
      <c r="O181" s="40"/>
      <c r="P181" s="196">
        <f>O181*H181</f>
        <v>0</v>
      </c>
      <c r="Q181" s="196">
        <v>0</v>
      </c>
      <c r="R181" s="196">
        <f>Q181*H181</f>
        <v>0</v>
      </c>
      <c r="S181" s="196">
        <v>0</v>
      </c>
      <c r="T181" s="197">
        <f>S181*H181</f>
        <v>0</v>
      </c>
      <c r="AR181" s="22" t="s">
        <v>135</v>
      </c>
      <c r="AT181" s="22" t="s">
        <v>130</v>
      </c>
      <c r="AU181" s="22" t="s">
        <v>85</v>
      </c>
      <c r="AY181" s="22" t="s">
        <v>128</v>
      </c>
      <c r="BE181" s="198">
        <f>IF(N181="základní",J181,0)</f>
        <v>0</v>
      </c>
      <c r="BF181" s="198">
        <f>IF(N181="snížená",J181,0)</f>
        <v>0</v>
      </c>
      <c r="BG181" s="198">
        <f>IF(N181="zákl. přenesená",J181,0)</f>
        <v>0</v>
      </c>
      <c r="BH181" s="198">
        <f>IF(N181="sníž. přenesená",J181,0)</f>
        <v>0</v>
      </c>
      <c r="BI181" s="198">
        <f>IF(N181="nulová",J181,0)</f>
        <v>0</v>
      </c>
      <c r="BJ181" s="22" t="s">
        <v>10</v>
      </c>
      <c r="BK181" s="198">
        <f>ROUND(I181*H181,0)</f>
        <v>0</v>
      </c>
      <c r="BL181" s="22" t="s">
        <v>135</v>
      </c>
      <c r="BM181" s="22" t="s">
        <v>315</v>
      </c>
    </row>
    <row r="182" spans="2:65" s="1" customFormat="1" ht="67.5">
      <c r="B182" s="39"/>
      <c r="C182" s="61"/>
      <c r="D182" s="199" t="s">
        <v>137</v>
      </c>
      <c r="E182" s="61"/>
      <c r="F182" s="200" t="s">
        <v>316</v>
      </c>
      <c r="G182" s="61"/>
      <c r="H182" s="61"/>
      <c r="I182" s="157"/>
      <c r="J182" s="61"/>
      <c r="K182" s="61"/>
      <c r="L182" s="59"/>
      <c r="M182" s="201"/>
      <c r="N182" s="40"/>
      <c r="O182" s="40"/>
      <c r="P182" s="40"/>
      <c r="Q182" s="40"/>
      <c r="R182" s="40"/>
      <c r="S182" s="40"/>
      <c r="T182" s="76"/>
      <c r="AT182" s="22" t="s">
        <v>137</v>
      </c>
      <c r="AU182" s="22" t="s">
        <v>85</v>
      </c>
    </row>
    <row r="183" spans="2:65" s="11" customFormat="1" ht="13.5">
      <c r="B183" s="202"/>
      <c r="C183" s="203"/>
      <c r="D183" s="204" t="s">
        <v>139</v>
      </c>
      <c r="E183" s="205" t="s">
        <v>23</v>
      </c>
      <c r="F183" s="206" t="s">
        <v>317</v>
      </c>
      <c r="G183" s="203"/>
      <c r="H183" s="207">
        <v>9.9169999999999998</v>
      </c>
      <c r="I183" s="208"/>
      <c r="J183" s="203"/>
      <c r="K183" s="203"/>
      <c r="L183" s="209"/>
      <c r="M183" s="210"/>
      <c r="N183" s="211"/>
      <c r="O183" s="211"/>
      <c r="P183" s="211"/>
      <c r="Q183" s="211"/>
      <c r="R183" s="211"/>
      <c r="S183" s="211"/>
      <c r="T183" s="212"/>
      <c r="AT183" s="213" t="s">
        <v>139</v>
      </c>
      <c r="AU183" s="213" t="s">
        <v>85</v>
      </c>
      <c r="AV183" s="11" t="s">
        <v>85</v>
      </c>
      <c r="AW183" s="11" t="s">
        <v>38</v>
      </c>
      <c r="AX183" s="11" t="s">
        <v>10</v>
      </c>
      <c r="AY183" s="213" t="s">
        <v>128</v>
      </c>
    </row>
    <row r="184" spans="2:65" s="1" customFormat="1" ht="22.5" customHeight="1">
      <c r="B184" s="39"/>
      <c r="C184" s="187" t="s">
        <v>318</v>
      </c>
      <c r="D184" s="187" t="s">
        <v>130</v>
      </c>
      <c r="E184" s="188" t="s">
        <v>319</v>
      </c>
      <c r="F184" s="189" t="s">
        <v>320</v>
      </c>
      <c r="G184" s="190" t="s">
        <v>180</v>
      </c>
      <c r="H184" s="191">
        <v>27.777999999999999</v>
      </c>
      <c r="I184" s="192"/>
      <c r="J184" s="193">
        <f>ROUND(I184*H184,0)</f>
        <v>0</v>
      </c>
      <c r="K184" s="189" t="s">
        <v>134</v>
      </c>
      <c r="L184" s="59"/>
      <c r="M184" s="194" t="s">
        <v>23</v>
      </c>
      <c r="N184" s="195" t="s">
        <v>47</v>
      </c>
      <c r="O184" s="40"/>
      <c r="P184" s="196">
        <f>O184*H184</f>
        <v>0</v>
      </c>
      <c r="Q184" s="196">
        <v>0</v>
      </c>
      <c r="R184" s="196">
        <f>Q184*H184</f>
        <v>0</v>
      </c>
      <c r="S184" s="196">
        <v>0</v>
      </c>
      <c r="T184" s="197">
        <f>S184*H184</f>
        <v>0</v>
      </c>
      <c r="AR184" s="22" t="s">
        <v>135</v>
      </c>
      <c r="AT184" s="22" t="s">
        <v>130</v>
      </c>
      <c r="AU184" s="22" t="s">
        <v>85</v>
      </c>
      <c r="AY184" s="22" t="s">
        <v>128</v>
      </c>
      <c r="BE184" s="198">
        <f>IF(N184="základní",J184,0)</f>
        <v>0</v>
      </c>
      <c r="BF184" s="198">
        <f>IF(N184="snížená",J184,0)</f>
        <v>0</v>
      </c>
      <c r="BG184" s="198">
        <f>IF(N184="zákl. přenesená",J184,0)</f>
        <v>0</v>
      </c>
      <c r="BH184" s="198">
        <f>IF(N184="sníž. přenesená",J184,0)</f>
        <v>0</v>
      </c>
      <c r="BI184" s="198">
        <f>IF(N184="nulová",J184,0)</f>
        <v>0</v>
      </c>
      <c r="BJ184" s="22" t="s">
        <v>10</v>
      </c>
      <c r="BK184" s="198">
        <f>ROUND(I184*H184,0)</f>
        <v>0</v>
      </c>
      <c r="BL184" s="22" t="s">
        <v>135</v>
      </c>
      <c r="BM184" s="22" t="s">
        <v>321</v>
      </c>
    </row>
    <row r="185" spans="2:65" s="1" customFormat="1" ht="67.5">
      <c r="B185" s="39"/>
      <c r="C185" s="61"/>
      <c r="D185" s="199" t="s">
        <v>137</v>
      </c>
      <c r="E185" s="61"/>
      <c r="F185" s="200" t="s">
        <v>316</v>
      </c>
      <c r="G185" s="61"/>
      <c r="H185" s="61"/>
      <c r="I185" s="157"/>
      <c r="J185" s="61"/>
      <c r="K185" s="61"/>
      <c r="L185" s="59"/>
      <c r="M185" s="201"/>
      <c r="N185" s="40"/>
      <c r="O185" s="40"/>
      <c r="P185" s="40"/>
      <c r="Q185" s="40"/>
      <c r="R185" s="40"/>
      <c r="S185" s="40"/>
      <c r="T185" s="76"/>
      <c r="AT185" s="22" t="s">
        <v>137</v>
      </c>
      <c r="AU185" s="22" t="s">
        <v>85</v>
      </c>
    </row>
    <row r="186" spans="2:65" s="11" customFormat="1" ht="13.5">
      <c r="B186" s="202"/>
      <c r="C186" s="203"/>
      <c r="D186" s="199" t="s">
        <v>139</v>
      </c>
      <c r="E186" s="215" t="s">
        <v>23</v>
      </c>
      <c r="F186" s="216" t="s">
        <v>322</v>
      </c>
      <c r="G186" s="203"/>
      <c r="H186" s="217">
        <v>27.777999999999999</v>
      </c>
      <c r="I186" s="208"/>
      <c r="J186" s="203"/>
      <c r="K186" s="203"/>
      <c r="L186" s="209"/>
      <c r="M186" s="210"/>
      <c r="N186" s="211"/>
      <c r="O186" s="211"/>
      <c r="P186" s="211"/>
      <c r="Q186" s="211"/>
      <c r="R186" s="211"/>
      <c r="S186" s="211"/>
      <c r="T186" s="212"/>
      <c r="AT186" s="213" t="s">
        <v>139</v>
      </c>
      <c r="AU186" s="213" t="s">
        <v>85</v>
      </c>
      <c r="AV186" s="11" t="s">
        <v>85</v>
      </c>
      <c r="AW186" s="11" t="s">
        <v>38</v>
      </c>
      <c r="AX186" s="11" t="s">
        <v>10</v>
      </c>
      <c r="AY186" s="213" t="s">
        <v>128</v>
      </c>
    </row>
    <row r="187" spans="2:65" s="10" customFormat="1" ht="29.85" customHeight="1">
      <c r="B187" s="170"/>
      <c r="C187" s="171"/>
      <c r="D187" s="184" t="s">
        <v>75</v>
      </c>
      <c r="E187" s="185" t="s">
        <v>323</v>
      </c>
      <c r="F187" s="185" t="s">
        <v>324</v>
      </c>
      <c r="G187" s="171"/>
      <c r="H187" s="171"/>
      <c r="I187" s="174"/>
      <c r="J187" s="186">
        <f>BK187</f>
        <v>0</v>
      </c>
      <c r="K187" s="171"/>
      <c r="L187" s="176"/>
      <c r="M187" s="177"/>
      <c r="N187" s="178"/>
      <c r="O187" s="178"/>
      <c r="P187" s="179">
        <f>SUM(P188:P189)</f>
        <v>0</v>
      </c>
      <c r="Q187" s="178"/>
      <c r="R187" s="179">
        <f>SUM(R188:R189)</f>
        <v>0</v>
      </c>
      <c r="S187" s="178"/>
      <c r="T187" s="180">
        <f>SUM(T188:T189)</f>
        <v>0</v>
      </c>
      <c r="AR187" s="181" t="s">
        <v>10</v>
      </c>
      <c r="AT187" s="182" t="s">
        <v>75</v>
      </c>
      <c r="AU187" s="182" t="s">
        <v>10</v>
      </c>
      <c r="AY187" s="181" t="s">
        <v>128</v>
      </c>
      <c r="BK187" s="183">
        <f>SUM(BK188:BK189)</f>
        <v>0</v>
      </c>
    </row>
    <row r="188" spans="2:65" s="1" customFormat="1" ht="31.5" customHeight="1">
      <c r="B188" s="39"/>
      <c r="C188" s="187" t="s">
        <v>325</v>
      </c>
      <c r="D188" s="187" t="s">
        <v>130</v>
      </c>
      <c r="E188" s="188" t="s">
        <v>326</v>
      </c>
      <c r="F188" s="189" t="s">
        <v>327</v>
      </c>
      <c r="G188" s="190" t="s">
        <v>180</v>
      </c>
      <c r="H188" s="191">
        <v>54.871000000000002</v>
      </c>
      <c r="I188" s="192"/>
      <c r="J188" s="193">
        <f>ROUND(I188*H188,0)</f>
        <v>0</v>
      </c>
      <c r="K188" s="189" t="s">
        <v>134</v>
      </c>
      <c r="L188" s="59"/>
      <c r="M188" s="194" t="s">
        <v>23</v>
      </c>
      <c r="N188" s="195" t="s">
        <v>47</v>
      </c>
      <c r="O188" s="40"/>
      <c r="P188" s="196">
        <f>O188*H188</f>
        <v>0</v>
      </c>
      <c r="Q188" s="196">
        <v>0</v>
      </c>
      <c r="R188" s="196">
        <f>Q188*H188</f>
        <v>0</v>
      </c>
      <c r="S188" s="196">
        <v>0</v>
      </c>
      <c r="T188" s="197">
        <f>S188*H188</f>
        <v>0</v>
      </c>
      <c r="AR188" s="22" t="s">
        <v>135</v>
      </c>
      <c r="AT188" s="22" t="s">
        <v>130</v>
      </c>
      <c r="AU188" s="22" t="s">
        <v>85</v>
      </c>
      <c r="AY188" s="22" t="s">
        <v>128</v>
      </c>
      <c r="BE188" s="198">
        <f>IF(N188="základní",J188,0)</f>
        <v>0</v>
      </c>
      <c r="BF188" s="198">
        <f>IF(N188="snížená",J188,0)</f>
        <v>0</v>
      </c>
      <c r="BG188" s="198">
        <f>IF(N188="zákl. přenesená",J188,0)</f>
        <v>0</v>
      </c>
      <c r="BH188" s="198">
        <f>IF(N188="sníž. přenesená",J188,0)</f>
        <v>0</v>
      </c>
      <c r="BI188" s="198">
        <f>IF(N188="nulová",J188,0)</f>
        <v>0</v>
      </c>
      <c r="BJ188" s="22" t="s">
        <v>10</v>
      </c>
      <c r="BK188" s="198">
        <f>ROUND(I188*H188,0)</f>
        <v>0</v>
      </c>
      <c r="BL188" s="22" t="s">
        <v>135</v>
      </c>
      <c r="BM188" s="22" t="s">
        <v>328</v>
      </c>
    </row>
    <row r="189" spans="2:65" s="1" customFormat="1" ht="27">
      <c r="B189" s="39"/>
      <c r="C189" s="61"/>
      <c r="D189" s="199" t="s">
        <v>137</v>
      </c>
      <c r="E189" s="61"/>
      <c r="F189" s="200" t="s">
        <v>329</v>
      </c>
      <c r="G189" s="61"/>
      <c r="H189" s="61"/>
      <c r="I189" s="157"/>
      <c r="J189" s="61"/>
      <c r="K189" s="61"/>
      <c r="L189" s="59"/>
      <c r="M189" s="201"/>
      <c r="N189" s="40"/>
      <c r="O189" s="40"/>
      <c r="P189" s="40"/>
      <c r="Q189" s="40"/>
      <c r="R189" s="40"/>
      <c r="S189" s="40"/>
      <c r="T189" s="76"/>
      <c r="AT189" s="22" t="s">
        <v>137</v>
      </c>
      <c r="AU189" s="22" t="s">
        <v>85</v>
      </c>
    </row>
    <row r="190" spans="2:65" s="10" customFormat="1" ht="37.35" customHeight="1">
      <c r="B190" s="170"/>
      <c r="C190" s="171"/>
      <c r="D190" s="172" t="s">
        <v>75</v>
      </c>
      <c r="E190" s="173" t="s">
        <v>330</v>
      </c>
      <c r="F190" s="173" t="s">
        <v>331</v>
      </c>
      <c r="G190" s="171"/>
      <c r="H190" s="171"/>
      <c r="I190" s="174"/>
      <c r="J190" s="175">
        <f>BK190</f>
        <v>0</v>
      </c>
      <c r="K190" s="171"/>
      <c r="L190" s="176"/>
      <c r="M190" s="177"/>
      <c r="N190" s="178"/>
      <c r="O190" s="178"/>
      <c r="P190" s="179">
        <f>P191</f>
        <v>0</v>
      </c>
      <c r="Q190" s="178"/>
      <c r="R190" s="179">
        <f>R191</f>
        <v>0</v>
      </c>
      <c r="S190" s="178"/>
      <c r="T190" s="180">
        <f>T191</f>
        <v>0</v>
      </c>
      <c r="AR190" s="181" t="s">
        <v>85</v>
      </c>
      <c r="AT190" s="182" t="s">
        <v>75</v>
      </c>
      <c r="AU190" s="182" t="s">
        <v>76</v>
      </c>
      <c r="AY190" s="181" t="s">
        <v>128</v>
      </c>
      <c r="BK190" s="183">
        <f>BK191</f>
        <v>0</v>
      </c>
    </row>
    <row r="191" spans="2:65" s="10" customFormat="1" ht="19.899999999999999" customHeight="1">
      <c r="B191" s="170"/>
      <c r="C191" s="171"/>
      <c r="D191" s="184" t="s">
        <v>75</v>
      </c>
      <c r="E191" s="185" t="s">
        <v>332</v>
      </c>
      <c r="F191" s="185" t="s">
        <v>333</v>
      </c>
      <c r="G191" s="171"/>
      <c r="H191" s="171"/>
      <c r="I191" s="174"/>
      <c r="J191" s="186">
        <f>BK191</f>
        <v>0</v>
      </c>
      <c r="K191" s="171"/>
      <c r="L191" s="176"/>
      <c r="M191" s="177"/>
      <c r="N191" s="178"/>
      <c r="O191" s="178"/>
      <c r="P191" s="179">
        <f>SUM(P192:P193)</f>
        <v>0</v>
      </c>
      <c r="Q191" s="178"/>
      <c r="R191" s="179">
        <f>SUM(R192:R193)</f>
        <v>0</v>
      </c>
      <c r="S191" s="178"/>
      <c r="T191" s="180">
        <f>SUM(T192:T193)</f>
        <v>0</v>
      </c>
      <c r="AR191" s="181" t="s">
        <v>85</v>
      </c>
      <c r="AT191" s="182" t="s">
        <v>75</v>
      </c>
      <c r="AU191" s="182" t="s">
        <v>10</v>
      </c>
      <c r="AY191" s="181" t="s">
        <v>128</v>
      </c>
      <c r="BK191" s="183">
        <f>SUM(BK192:BK193)</f>
        <v>0</v>
      </c>
    </row>
    <row r="192" spans="2:65" s="1" customFormat="1" ht="31.5" customHeight="1">
      <c r="B192" s="39"/>
      <c r="C192" s="187" t="s">
        <v>334</v>
      </c>
      <c r="D192" s="187" t="s">
        <v>130</v>
      </c>
      <c r="E192" s="188" t="s">
        <v>335</v>
      </c>
      <c r="F192" s="189" t="s">
        <v>336</v>
      </c>
      <c r="G192" s="190" t="s">
        <v>337</v>
      </c>
      <c r="H192" s="191">
        <v>1</v>
      </c>
      <c r="I192" s="192"/>
      <c r="J192" s="193">
        <f>ROUND(I192*H192,0)</f>
        <v>0</v>
      </c>
      <c r="K192" s="189" t="s">
        <v>23</v>
      </c>
      <c r="L192" s="59"/>
      <c r="M192" s="194" t="s">
        <v>23</v>
      </c>
      <c r="N192" s="195" t="s">
        <v>47</v>
      </c>
      <c r="O192" s="40"/>
      <c r="P192" s="196">
        <f>O192*H192</f>
        <v>0</v>
      </c>
      <c r="Q192" s="196">
        <v>0</v>
      </c>
      <c r="R192" s="196">
        <f>Q192*H192</f>
        <v>0</v>
      </c>
      <c r="S192" s="196">
        <v>0</v>
      </c>
      <c r="T192" s="197">
        <f>S192*H192</f>
        <v>0</v>
      </c>
      <c r="AR192" s="22" t="s">
        <v>218</v>
      </c>
      <c r="AT192" s="22" t="s">
        <v>130</v>
      </c>
      <c r="AU192" s="22" t="s">
        <v>85</v>
      </c>
      <c r="AY192" s="22" t="s">
        <v>128</v>
      </c>
      <c r="BE192" s="198">
        <f>IF(N192="základní",J192,0)</f>
        <v>0</v>
      </c>
      <c r="BF192" s="198">
        <f>IF(N192="snížená",J192,0)</f>
        <v>0</v>
      </c>
      <c r="BG192" s="198">
        <f>IF(N192="zákl. přenesená",J192,0)</f>
        <v>0</v>
      </c>
      <c r="BH192" s="198">
        <f>IF(N192="sníž. přenesená",J192,0)</f>
        <v>0</v>
      </c>
      <c r="BI192" s="198">
        <f>IF(N192="nulová",J192,0)</f>
        <v>0</v>
      </c>
      <c r="BJ192" s="22" t="s">
        <v>10</v>
      </c>
      <c r="BK192" s="198">
        <f>ROUND(I192*H192,0)</f>
        <v>0</v>
      </c>
      <c r="BL192" s="22" t="s">
        <v>218</v>
      </c>
      <c r="BM192" s="22" t="s">
        <v>338</v>
      </c>
    </row>
    <row r="193" spans="2:65" s="1" customFormat="1" ht="27">
      <c r="B193" s="39"/>
      <c r="C193" s="61"/>
      <c r="D193" s="199" t="s">
        <v>339</v>
      </c>
      <c r="E193" s="61"/>
      <c r="F193" s="200" t="s">
        <v>340</v>
      </c>
      <c r="G193" s="61"/>
      <c r="H193" s="61"/>
      <c r="I193" s="157"/>
      <c r="J193" s="61"/>
      <c r="K193" s="61"/>
      <c r="L193" s="59"/>
      <c r="M193" s="201"/>
      <c r="N193" s="40"/>
      <c r="O193" s="40"/>
      <c r="P193" s="40"/>
      <c r="Q193" s="40"/>
      <c r="R193" s="40"/>
      <c r="S193" s="40"/>
      <c r="T193" s="76"/>
      <c r="AT193" s="22" t="s">
        <v>339</v>
      </c>
      <c r="AU193" s="22" t="s">
        <v>85</v>
      </c>
    </row>
    <row r="194" spans="2:65" s="10" customFormat="1" ht="37.35" customHeight="1">
      <c r="B194" s="170"/>
      <c r="C194" s="171"/>
      <c r="D194" s="172" t="s">
        <v>75</v>
      </c>
      <c r="E194" s="173" t="s">
        <v>341</v>
      </c>
      <c r="F194" s="173" t="s">
        <v>342</v>
      </c>
      <c r="G194" s="171"/>
      <c r="H194" s="171"/>
      <c r="I194" s="174"/>
      <c r="J194" s="175">
        <f>BK194</f>
        <v>0</v>
      </c>
      <c r="K194" s="171"/>
      <c r="L194" s="176"/>
      <c r="M194" s="177"/>
      <c r="N194" s="178"/>
      <c r="O194" s="178"/>
      <c r="P194" s="179">
        <f>P195+P197+P199</f>
        <v>0</v>
      </c>
      <c r="Q194" s="178"/>
      <c r="R194" s="179">
        <f>R195+R197+R199</f>
        <v>0</v>
      </c>
      <c r="S194" s="178"/>
      <c r="T194" s="180">
        <f>T195+T197+T199</f>
        <v>0</v>
      </c>
      <c r="AR194" s="181" t="s">
        <v>156</v>
      </c>
      <c r="AT194" s="182" t="s">
        <v>75</v>
      </c>
      <c r="AU194" s="182" t="s">
        <v>76</v>
      </c>
      <c r="AY194" s="181" t="s">
        <v>128</v>
      </c>
      <c r="BK194" s="183">
        <f>BK195+BK197+BK199</f>
        <v>0</v>
      </c>
    </row>
    <row r="195" spans="2:65" s="10" customFormat="1" ht="19.899999999999999" customHeight="1">
      <c r="B195" s="170"/>
      <c r="C195" s="171"/>
      <c r="D195" s="184" t="s">
        <v>75</v>
      </c>
      <c r="E195" s="185" t="s">
        <v>343</v>
      </c>
      <c r="F195" s="185" t="s">
        <v>344</v>
      </c>
      <c r="G195" s="171"/>
      <c r="H195" s="171"/>
      <c r="I195" s="174"/>
      <c r="J195" s="186">
        <f>BK195</f>
        <v>0</v>
      </c>
      <c r="K195" s="171"/>
      <c r="L195" s="176"/>
      <c r="M195" s="177"/>
      <c r="N195" s="178"/>
      <c r="O195" s="178"/>
      <c r="P195" s="179">
        <f>P196</f>
        <v>0</v>
      </c>
      <c r="Q195" s="178"/>
      <c r="R195" s="179">
        <f>R196</f>
        <v>0</v>
      </c>
      <c r="S195" s="178"/>
      <c r="T195" s="180">
        <f>T196</f>
        <v>0</v>
      </c>
      <c r="AR195" s="181" t="s">
        <v>156</v>
      </c>
      <c r="AT195" s="182" t="s">
        <v>75</v>
      </c>
      <c r="AU195" s="182" t="s">
        <v>10</v>
      </c>
      <c r="AY195" s="181" t="s">
        <v>128</v>
      </c>
      <c r="BK195" s="183">
        <f>BK196</f>
        <v>0</v>
      </c>
    </row>
    <row r="196" spans="2:65" s="1" customFormat="1" ht="31.5" customHeight="1">
      <c r="B196" s="39"/>
      <c r="C196" s="187" t="s">
        <v>345</v>
      </c>
      <c r="D196" s="187" t="s">
        <v>130</v>
      </c>
      <c r="E196" s="188" t="s">
        <v>346</v>
      </c>
      <c r="F196" s="189" t="s">
        <v>347</v>
      </c>
      <c r="G196" s="190" t="s">
        <v>348</v>
      </c>
      <c r="H196" s="191">
        <v>1</v>
      </c>
      <c r="I196" s="192"/>
      <c r="J196" s="193">
        <f>ROUND(I196*H196,0)</f>
        <v>0</v>
      </c>
      <c r="K196" s="189" t="s">
        <v>134</v>
      </c>
      <c r="L196" s="59"/>
      <c r="M196" s="194" t="s">
        <v>23</v>
      </c>
      <c r="N196" s="195" t="s">
        <v>47</v>
      </c>
      <c r="O196" s="40"/>
      <c r="P196" s="196">
        <f>O196*H196</f>
        <v>0</v>
      </c>
      <c r="Q196" s="196">
        <v>0</v>
      </c>
      <c r="R196" s="196">
        <f>Q196*H196</f>
        <v>0</v>
      </c>
      <c r="S196" s="196">
        <v>0</v>
      </c>
      <c r="T196" s="197">
        <f>S196*H196</f>
        <v>0</v>
      </c>
      <c r="AR196" s="22" t="s">
        <v>349</v>
      </c>
      <c r="AT196" s="22" t="s">
        <v>130</v>
      </c>
      <c r="AU196" s="22" t="s">
        <v>85</v>
      </c>
      <c r="AY196" s="22" t="s">
        <v>128</v>
      </c>
      <c r="BE196" s="198">
        <f>IF(N196="základní",J196,0)</f>
        <v>0</v>
      </c>
      <c r="BF196" s="198">
        <f>IF(N196="snížená",J196,0)</f>
        <v>0</v>
      </c>
      <c r="BG196" s="198">
        <f>IF(N196="zákl. přenesená",J196,0)</f>
        <v>0</v>
      </c>
      <c r="BH196" s="198">
        <f>IF(N196="sníž. přenesená",J196,0)</f>
        <v>0</v>
      </c>
      <c r="BI196" s="198">
        <f>IF(N196="nulová",J196,0)</f>
        <v>0</v>
      </c>
      <c r="BJ196" s="22" t="s">
        <v>10</v>
      </c>
      <c r="BK196" s="198">
        <f>ROUND(I196*H196,0)</f>
        <v>0</v>
      </c>
      <c r="BL196" s="22" t="s">
        <v>349</v>
      </c>
      <c r="BM196" s="22" t="s">
        <v>350</v>
      </c>
    </row>
    <row r="197" spans="2:65" s="10" customFormat="1" ht="29.85" customHeight="1">
      <c r="B197" s="170"/>
      <c r="C197" s="171"/>
      <c r="D197" s="184" t="s">
        <v>75</v>
      </c>
      <c r="E197" s="185" t="s">
        <v>351</v>
      </c>
      <c r="F197" s="185" t="s">
        <v>352</v>
      </c>
      <c r="G197" s="171"/>
      <c r="H197" s="171"/>
      <c r="I197" s="174"/>
      <c r="J197" s="186">
        <f>BK197</f>
        <v>0</v>
      </c>
      <c r="K197" s="171"/>
      <c r="L197" s="176"/>
      <c r="M197" s="177"/>
      <c r="N197" s="178"/>
      <c r="O197" s="178"/>
      <c r="P197" s="179">
        <f>P198</f>
        <v>0</v>
      </c>
      <c r="Q197" s="178"/>
      <c r="R197" s="179">
        <f>R198</f>
        <v>0</v>
      </c>
      <c r="S197" s="178"/>
      <c r="T197" s="180">
        <f>T198</f>
        <v>0</v>
      </c>
      <c r="AR197" s="181" t="s">
        <v>156</v>
      </c>
      <c r="AT197" s="182" t="s">
        <v>75</v>
      </c>
      <c r="AU197" s="182" t="s">
        <v>10</v>
      </c>
      <c r="AY197" s="181" t="s">
        <v>128</v>
      </c>
      <c r="BK197" s="183">
        <f>BK198</f>
        <v>0</v>
      </c>
    </row>
    <row r="198" spans="2:65" s="1" customFormat="1" ht="22.5" customHeight="1">
      <c r="B198" s="39"/>
      <c r="C198" s="187" t="s">
        <v>353</v>
      </c>
      <c r="D198" s="187" t="s">
        <v>130</v>
      </c>
      <c r="E198" s="188" t="s">
        <v>354</v>
      </c>
      <c r="F198" s="189" t="s">
        <v>355</v>
      </c>
      <c r="G198" s="190" t="s">
        <v>348</v>
      </c>
      <c r="H198" s="191">
        <v>1</v>
      </c>
      <c r="I198" s="192"/>
      <c r="J198" s="193">
        <f>ROUND(I198*H198,0)</f>
        <v>0</v>
      </c>
      <c r="K198" s="189" t="s">
        <v>134</v>
      </c>
      <c r="L198" s="59"/>
      <c r="M198" s="194" t="s">
        <v>23</v>
      </c>
      <c r="N198" s="195" t="s">
        <v>47</v>
      </c>
      <c r="O198" s="40"/>
      <c r="P198" s="196">
        <f>O198*H198</f>
        <v>0</v>
      </c>
      <c r="Q198" s="196">
        <v>0</v>
      </c>
      <c r="R198" s="196">
        <f>Q198*H198</f>
        <v>0</v>
      </c>
      <c r="S198" s="196">
        <v>0</v>
      </c>
      <c r="T198" s="197">
        <f>S198*H198</f>
        <v>0</v>
      </c>
      <c r="AR198" s="22" t="s">
        <v>349</v>
      </c>
      <c r="AT198" s="22" t="s">
        <v>130</v>
      </c>
      <c r="AU198" s="22" t="s">
        <v>85</v>
      </c>
      <c r="AY198" s="22" t="s">
        <v>128</v>
      </c>
      <c r="BE198" s="198">
        <f>IF(N198="základní",J198,0)</f>
        <v>0</v>
      </c>
      <c r="BF198" s="198">
        <f>IF(N198="snížená",J198,0)</f>
        <v>0</v>
      </c>
      <c r="BG198" s="198">
        <f>IF(N198="zákl. přenesená",J198,0)</f>
        <v>0</v>
      </c>
      <c r="BH198" s="198">
        <f>IF(N198="sníž. přenesená",J198,0)</f>
        <v>0</v>
      </c>
      <c r="BI198" s="198">
        <f>IF(N198="nulová",J198,0)</f>
        <v>0</v>
      </c>
      <c r="BJ198" s="22" t="s">
        <v>10</v>
      </c>
      <c r="BK198" s="198">
        <f>ROUND(I198*H198,0)</f>
        <v>0</v>
      </c>
      <c r="BL198" s="22" t="s">
        <v>349</v>
      </c>
      <c r="BM198" s="22" t="s">
        <v>356</v>
      </c>
    </row>
    <row r="199" spans="2:65" s="10" customFormat="1" ht="29.85" customHeight="1">
      <c r="B199" s="170"/>
      <c r="C199" s="171"/>
      <c r="D199" s="184" t="s">
        <v>75</v>
      </c>
      <c r="E199" s="185" t="s">
        <v>357</v>
      </c>
      <c r="F199" s="185" t="s">
        <v>358</v>
      </c>
      <c r="G199" s="171"/>
      <c r="H199" s="171"/>
      <c r="I199" s="174"/>
      <c r="J199" s="186">
        <f>BK199</f>
        <v>0</v>
      </c>
      <c r="K199" s="171"/>
      <c r="L199" s="176"/>
      <c r="M199" s="177"/>
      <c r="N199" s="178"/>
      <c r="O199" s="178"/>
      <c r="P199" s="179">
        <f>P200</f>
        <v>0</v>
      </c>
      <c r="Q199" s="178"/>
      <c r="R199" s="179">
        <f>R200</f>
        <v>0</v>
      </c>
      <c r="S199" s="178"/>
      <c r="T199" s="180">
        <f>T200</f>
        <v>0</v>
      </c>
      <c r="AR199" s="181" t="s">
        <v>156</v>
      </c>
      <c r="AT199" s="182" t="s">
        <v>75</v>
      </c>
      <c r="AU199" s="182" t="s">
        <v>10</v>
      </c>
      <c r="AY199" s="181" t="s">
        <v>128</v>
      </c>
      <c r="BK199" s="183">
        <f>BK200</f>
        <v>0</v>
      </c>
    </row>
    <row r="200" spans="2:65" s="1" customFormat="1" ht="31.5" customHeight="1">
      <c r="B200" s="39"/>
      <c r="C200" s="187" t="s">
        <v>359</v>
      </c>
      <c r="D200" s="187" t="s">
        <v>130</v>
      </c>
      <c r="E200" s="188" t="s">
        <v>360</v>
      </c>
      <c r="F200" s="189" t="s">
        <v>361</v>
      </c>
      <c r="G200" s="190" t="s">
        <v>348</v>
      </c>
      <c r="H200" s="191">
        <v>1</v>
      </c>
      <c r="I200" s="192"/>
      <c r="J200" s="193">
        <f>ROUND(I200*H200,0)</f>
        <v>0</v>
      </c>
      <c r="K200" s="189" t="s">
        <v>134</v>
      </c>
      <c r="L200" s="59"/>
      <c r="M200" s="194" t="s">
        <v>23</v>
      </c>
      <c r="N200" s="239" t="s">
        <v>47</v>
      </c>
      <c r="O200" s="240"/>
      <c r="P200" s="241">
        <f>O200*H200</f>
        <v>0</v>
      </c>
      <c r="Q200" s="241">
        <v>0</v>
      </c>
      <c r="R200" s="241">
        <f>Q200*H200</f>
        <v>0</v>
      </c>
      <c r="S200" s="241">
        <v>0</v>
      </c>
      <c r="T200" s="242">
        <f>S200*H200</f>
        <v>0</v>
      </c>
      <c r="AR200" s="22" t="s">
        <v>349</v>
      </c>
      <c r="AT200" s="22" t="s">
        <v>130</v>
      </c>
      <c r="AU200" s="22" t="s">
        <v>85</v>
      </c>
      <c r="AY200" s="22" t="s">
        <v>128</v>
      </c>
      <c r="BE200" s="198">
        <f>IF(N200="základní",J200,0)</f>
        <v>0</v>
      </c>
      <c r="BF200" s="198">
        <f>IF(N200="snížená",J200,0)</f>
        <v>0</v>
      </c>
      <c r="BG200" s="198">
        <f>IF(N200="zákl. přenesená",J200,0)</f>
        <v>0</v>
      </c>
      <c r="BH200" s="198">
        <f>IF(N200="sníž. přenesená",J200,0)</f>
        <v>0</v>
      </c>
      <c r="BI200" s="198">
        <f>IF(N200="nulová",J200,0)</f>
        <v>0</v>
      </c>
      <c r="BJ200" s="22" t="s">
        <v>10</v>
      </c>
      <c r="BK200" s="198">
        <f>ROUND(I200*H200,0)</f>
        <v>0</v>
      </c>
      <c r="BL200" s="22" t="s">
        <v>349</v>
      </c>
      <c r="BM200" s="22" t="s">
        <v>362</v>
      </c>
    </row>
    <row r="201" spans="2:65" s="1" customFormat="1" ht="6.95" customHeight="1">
      <c r="B201" s="54"/>
      <c r="C201" s="55"/>
      <c r="D201" s="55"/>
      <c r="E201" s="55"/>
      <c r="F201" s="55"/>
      <c r="G201" s="55"/>
      <c r="H201" s="55"/>
      <c r="I201" s="133"/>
      <c r="J201" s="55"/>
      <c r="K201" s="55"/>
      <c r="L201" s="59"/>
    </row>
  </sheetData>
  <sheetProtection password="CC35" sheet="1" objects="1" scenarios="1" formatCells="0" formatColumns="0" formatRows="0" sort="0" autoFilter="0"/>
  <autoFilter ref="C88:K200"/>
  <mergeCells count="9">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43" customWidth="1"/>
    <col min="2" max="2" width="1.6640625" style="243" customWidth="1"/>
    <col min="3" max="4" width="5" style="243" customWidth="1"/>
    <col min="5" max="5" width="11.6640625" style="243" customWidth="1"/>
    <col min="6" max="6" width="9.1640625" style="243" customWidth="1"/>
    <col min="7" max="7" width="5" style="243" customWidth="1"/>
    <col min="8" max="8" width="77.83203125" style="243" customWidth="1"/>
    <col min="9" max="10" width="20" style="243" customWidth="1"/>
    <col min="11" max="11" width="1.6640625" style="243" customWidth="1"/>
  </cols>
  <sheetData>
    <row r="1" spans="2:11" ht="37.5" customHeight="1"/>
    <row r="2" spans="2:11" ht="7.5" customHeight="1">
      <c r="B2" s="244"/>
      <c r="C2" s="245"/>
      <c r="D2" s="245"/>
      <c r="E2" s="245"/>
      <c r="F2" s="245"/>
      <c r="G2" s="245"/>
      <c r="H2" s="245"/>
      <c r="I2" s="245"/>
      <c r="J2" s="245"/>
      <c r="K2" s="246"/>
    </row>
    <row r="3" spans="2:11" s="13" customFormat="1" ht="45" customHeight="1">
      <c r="B3" s="247"/>
      <c r="C3" s="370" t="s">
        <v>363</v>
      </c>
      <c r="D3" s="370"/>
      <c r="E3" s="370"/>
      <c r="F3" s="370"/>
      <c r="G3" s="370"/>
      <c r="H3" s="370"/>
      <c r="I3" s="370"/>
      <c r="J3" s="370"/>
      <c r="K3" s="248"/>
    </row>
    <row r="4" spans="2:11" ht="25.5" customHeight="1">
      <c r="B4" s="249"/>
      <c r="C4" s="374" t="s">
        <v>364</v>
      </c>
      <c r="D4" s="374"/>
      <c r="E4" s="374"/>
      <c r="F4" s="374"/>
      <c r="G4" s="374"/>
      <c r="H4" s="374"/>
      <c r="I4" s="374"/>
      <c r="J4" s="374"/>
      <c r="K4" s="250"/>
    </row>
    <row r="5" spans="2:11" ht="5.25" customHeight="1">
      <c r="B5" s="249"/>
      <c r="C5" s="251"/>
      <c r="D5" s="251"/>
      <c r="E5" s="251"/>
      <c r="F5" s="251"/>
      <c r="G5" s="251"/>
      <c r="H5" s="251"/>
      <c r="I5" s="251"/>
      <c r="J5" s="251"/>
      <c r="K5" s="250"/>
    </row>
    <row r="6" spans="2:11" ht="15" customHeight="1">
      <c r="B6" s="249"/>
      <c r="C6" s="373" t="s">
        <v>365</v>
      </c>
      <c r="D6" s="373"/>
      <c r="E6" s="373"/>
      <c r="F6" s="373"/>
      <c r="G6" s="373"/>
      <c r="H6" s="373"/>
      <c r="I6" s="373"/>
      <c r="J6" s="373"/>
      <c r="K6" s="250"/>
    </row>
    <row r="7" spans="2:11" ht="15" customHeight="1">
      <c r="B7" s="253"/>
      <c r="C7" s="373" t="s">
        <v>366</v>
      </c>
      <c r="D7" s="373"/>
      <c r="E7" s="373"/>
      <c r="F7" s="373"/>
      <c r="G7" s="373"/>
      <c r="H7" s="373"/>
      <c r="I7" s="373"/>
      <c r="J7" s="373"/>
      <c r="K7" s="250"/>
    </row>
    <row r="8" spans="2:11" ht="12.75" customHeight="1">
      <c r="B8" s="253"/>
      <c r="C8" s="252"/>
      <c r="D8" s="252"/>
      <c r="E8" s="252"/>
      <c r="F8" s="252"/>
      <c r="G8" s="252"/>
      <c r="H8" s="252"/>
      <c r="I8" s="252"/>
      <c r="J8" s="252"/>
      <c r="K8" s="250"/>
    </row>
    <row r="9" spans="2:11" ht="15" customHeight="1">
      <c r="B9" s="253"/>
      <c r="C9" s="373" t="s">
        <v>367</v>
      </c>
      <c r="D9" s="373"/>
      <c r="E9" s="373"/>
      <c r="F9" s="373"/>
      <c r="G9" s="373"/>
      <c r="H9" s="373"/>
      <c r="I9" s="373"/>
      <c r="J9" s="373"/>
      <c r="K9" s="250"/>
    </row>
    <row r="10" spans="2:11" ht="15" customHeight="1">
      <c r="B10" s="253"/>
      <c r="C10" s="252"/>
      <c r="D10" s="373" t="s">
        <v>368</v>
      </c>
      <c r="E10" s="373"/>
      <c r="F10" s="373"/>
      <c r="G10" s="373"/>
      <c r="H10" s="373"/>
      <c r="I10" s="373"/>
      <c r="J10" s="373"/>
      <c r="K10" s="250"/>
    </row>
    <row r="11" spans="2:11" ht="15" customHeight="1">
      <c r="B11" s="253"/>
      <c r="C11" s="254"/>
      <c r="D11" s="373" t="s">
        <v>369</v>
      </c>
      <c r="E11" s="373"/>
      <c r="F11" s="373"/>
      <c r="G11" s="373"/>
      <c r="H11" s="373"/>
      <c r="I11" s="373"/>
      <c r="J11" s="373"/>
      <c r="K11" s="250"/>
    </row>
    <row r="12" spans="2:11" ht="12.75" customHeight="1">
      <c r="B12" s="253"/>
      <c r="C12" s="254"/>
      <c r="D12" s="254"/>
      <c r="E12" s="254"/>
      <c r="F12" s="254"/>
      <c r="G12" s="254"/>
      <c r="H12" s="254"/>
      <c r="I12" s="254"/>
      <c r="J12" s="254"/>
      <c r="K12" s="250"/>
    </row>
    <row r="13" spans="2:11" ht="15" customHeight="1">
      <c r="B13" s="253"/>
      <c r="C13" s="254"/>
      <c r="D13" s="373" t="s">
        <v>370</v>
      </c>
      <c r="E13" s="373"/>
      <c r="F13" s="373"/>
      <c r="G13" s="373"/>
      <c r="H13" s="373"/>
      <c r="I13" s="373"/>
      <c r="J13" s="373"/>
      <c r="K13" s="250"/>
    </row>
    <row r="14" spans="2:11" ht="15" customHeight="1">
      <c r="B14" s="253"/>
      <c r="C14" s="254"/>
      <c r="D14" s="373" t="s">
        <v>371</v>
      </c>
      <c r="E14" s="373"/>
      <c r="F14" s="373"/>
      <c r="G14" s="373"/>
      <c r="H14" s="373"/>
      <c r="I14" s="373"/>
      <c r="J14" s="373"/>
      <c r="K14" s="250"/>
    </row>
    <row r="15" spans="2:11" ht="15" customHeight="1">
      <c r="B15" s="253"/>
      <c r="C15" s="254"/>
      <c r="D15" s="373" t="s">
        <v>372</v>
      </c>
      <c r="E15" s="373"/>
      <c r="F15" s="373"/>
      <c r="G15" s="373"/>
      <c r="H15" s="373"/>
      <c r="I15" s="373"/>
      <c r="J15" s="373"/>
      <c r="K15" s="250"/>
    </row>
    <row r="16" spans="2:11" ht="15" customHeight="1">
      <c r="B16" s="253"/>
      <c r="C16" s="254"/>
      <c r="D16" s="254"/>
      <c r="E16" s="255" t="s">
        <v>83</v>
      </c>
      <c r="F16" s="373" t="s">
        <v>373</v>
      </c>
      <c r="G16" s="373"/>
      <c r="H16" s="373"/>
      <c r="I16" s="373"/>
      <c r="J16" s="373"/>
      <c r="K16" s="250"/>
    </row>
    <row r="17" spans="2:11" ht="15" customHeight="1">
      <c r="B17" s="253"/>
      <c r="C17" s="254"/>
      <c r="D17" s="254"/>
      <c r="E17" s="255" t="s">
        <v>374</v>
      </c>
      <c r="F17" s="373" t="s">
        <v>375</v>
      </c>
      <c r="G17" s="373"/>
      <c r="H17" s="373"/>
      <c r="I17" s="373"/>
      <c r="J17" s="373"/>
      <c r="K17" s="250"/>
    </row>
    <row r="18" spans="2:11" ht="15" customHeight="1">
      <c r="B18" s="253"/>
      <c r="C18" s="254"/>
      <c r="D18" s="254"/>
      <c r="E18" s="255" t="s">
        <v>376</v>
      </c>
      <c r="F18" s="373" t="s">
        <v>377</v>
      </c>
      <c r="G18" s="373"/>
      <c r="H18" s="373"/>
      <c r="I18" s="373"/>
      <c r="J18" s="373"/>
      <c r="K18" s="250"/>
    </row>
    <row r="19" spans="2:11" ht="15" customHeight="1">
      <c r="B19" s="253"/>
      <c r="C19" s="254"/>
      <c r="D19" s="254"/>
      <c r="E19" s="255" t="s">
        <v>378</v>
      </c>
      <c r="F19" s="373" t="s">
        <v>379</v>
      </c>
      <c r="G19" s="373"/>
      <c r="H19" s="373"/>
      <c r="I19" s="373"/>
      <c r="J19" s="373"/>
      <c r="K19" s="250"/>
    </row>
    <row r="20" spans="2:11" ht="15" customHeight="1">
      <c r="B20" s="253"/>
      <c r="C20" s="254"/>
      <c r="D20" s="254"/>
      <c r="E20" s="255" t="s">
        <v>380</v>
      </c>
      <c r="F20" s="373" t="s">
        <v>381</v>
      </c>
      <c r="G20" s="373"/>
      <c r="H20" s="373"/>
      <c r="I20" s="373"/>
      <c r="J20" s="373"/>
      <c r="K20" s="250"/>
    </row>
    <row r="21" spans="2:11" ht="15" customHeight="1">
      <c r="B21" s="253"/>
      <c r="C21" s="254"/>
      <c r="D21" s="254"/>
      <c r="E21" s="255" t="s">
        <v>382</v>
      </c>
      <c r="F21" s="373" t="s">
        <v>383</v>
      </c>
      <c r="G21" s="373"/>
      <c r="H21" s="373"/>
      <c r="I21" s="373"/>
      <c r="J21" s="373"/>
      <c r="K21" s="250"/>
    </row>
    <row r="22" spans="2:11" ht="12.75" customHeight="1">
      <c r="B22" s="253"/>
      <c r="C22" s="254"/>
      <c r="D22" s="254"/>
      <c r="E22" s="254"/>
      <c r="F22" s="254"/>
      <c r="G22" s="254"/>
      <c r="H22" s="254"/>
      <c r="I22" s="254"/>
      <c r="J22" s="254"/>
      <c r="K22" s="250"/>
    </row>
    <row r="23" spans="2:11" ht="15" customHeight="1">
      <c r="B23" s="253"/>
      <c r="C23" s="373" t="s">
        <v>384</v>
      </c>
      <c r="D23" s="373"/>
      <c r="E23" s="373"/>
      <c r="F23" s="373"/>
      <c r="G23" s="373"/>
      <c r="H23" s="373"/>
      <c r="I23" s="373"/>
      <c r="J23" s="373"/>
      <c r="K23" s="250"/>
    </row>
    <row r="24" spans="2:11" ht="15" customHeight="1">
      <c r="B24" s="253"/>
      <c r="C24" s="373" t="s">
        <v>385</v>
      </c>
      <c r="D24" s="373"/>
      <c r="E24" s="373"/>
      <c r="F24" s="373"/>
      <c r="G24" s="373"/>
      <c r="H24" s="373"/>
      <c r="I24" s="373"/>
      <c r="J24" s="373"/>
      <c r="K24" s="250"/>
    </row>
    <row r="25" spans="2:11" ht="15" customHeight="1">
      <c r="B25" s="253"/>
      <c r="C25" s="252"/>
      <c r="D25" s="373" t="s">
        <v>386</v>
      </c>
      <c r="E25" s="373"/>
      <c r="F25" s="373"/>
      <c r="G25" s="373"/>
      <c r="H25" s="373"/>
      <c r="I25" s="373"/>
      <c r="J25" s="373"/>
      <c r="K25" s="250"/>
    </row>
    <row r="26" spans="2:11" ht="15" customHeight="1">
      <c r="B26" s="253"/>
      <c r="C26" s="254"/>
      <c r="D26" s="373" t="s">
        <v>387</v>
      </c>
      <c r="E26" s="373"/>
      <c r="F26" s="373"/>
      <c r="G26" s="373"/>
      <c r="H26" s="373"/>
      <c r="I26" s="373"/>
      <c r="J26" s="373"/>
      <c r="K26" s="250"/>
    </row>
    <row r="27" spans="2:11" ht="12.75" customHeight="1">
      <c r="B27" s="253"/>
      <c r="C27" s="254"/>
      <c r="D27" s="254"/>
      <c r="E27" s="254"/>
      <c r="F27" s="254"/>
      <c r="G27" s="254"/>
      <c r="H27" s="254"/>
      <c r="I27" s="254"/>
      <c r="J27" s="254"/>
      <c r="K27" s="250"/>
    </row>
    <row r="28" spans="2:11" ht="15" customHeight="1">
      <c r="B28" s="253"/>
      <c r="C28" s="254"/>
      <c r="D28" s="373" t="s">
        <v>388</v>
      </c>
      <c r="E28" s="373"/>
      <c r="F28" s="373"/>
      <c r="G28" s="373"/>
      <c r="H28" s="373"/>
      <c r="I28" s="373"/>
      <c r="J28" s="373"/>
      <c r="K28" s="250"/>
    </row>
    <row r="29" spans="2:11" ht="15" customHeight="1">
      <c r="B29" s="253"/>
      <c r="C29" s="254"/>
      <c r="D29" s="373" t="s">
        <v>389</v>
      </c>
      <c r="E29" s="373"/>
      <c r="F29" s="373"/>
      <c r="G29" s="373"/>
      <c r="H29" s="373"/>
      <c r="I29" s="373"/>
      <c r="J29" s="373"/>
      <c r="K29" s="250"/>
    </row>
    <row r="30" spans="2:11" ht="12.75" customHeight="1">
      <c r="B30" s="253"/>
      <c r="C30" s="254"/>
      <c r="D30" s="254"/>
      <c r="E30" s="254"/>
      <c r="F30" s="254"/>
      <c r="G30" s="254"/>
      <c r="H30" s="254"/>
      <c r="I30" s="254"/>
      <c r="J30" s="254"/>
      <c r="K30" s="250"/>
    </row>
    <row r="31" spans="2:11" ht="15" customHeight="1">
      <c r="B31" s="253"/>
      <c r="C31" s="254"/>
      <c r="D31" s="373" t="s">
        <v>390</v>
      </c>
      <c r="E31" s="373"/>
      <c r="F31" s="373"/>
      <c r="G31" s="373"/>
      <c r="H31" s="373"/>
      <c r="I31" s="373"/>
      <c r="J31" s="373"/>
      <c r="K31" s="250"/>
    </row>
    <row r="32" spans="2:11" ht="15" customHeight="1">
      <c r="B32" s="253"/>
      <c r="C32" s="254"/>
      <c r="D32" s="373" t="s">
        <v>391</v>
      </c>
      <c r="E32" s="373"/>
      <c r="F32" s="373"/>
      <c r="G32" s="373"/>
      <c r="H32" s="373"/>
      <c r="I32" s="373"/>
      <c r="J32" s="373"/>
      <c r="K32" s="250"/>
    </row>
    <row r="33" spans="2:11" ht="15" customHeight="1">
      <c r="B33" s="253"/>
      <c r="C33" s="254"/>
      <c r="D33" s="373" t="s">
        <v>392</v>
      </c>
      <c r="E33" s="373"/>
      <c r="F33" s="373"/>
      <c r="G33" s="373"/>
      <c r="H33" s="373"/>
      <c r="I33" s="373"/>
      <c r="J33" s="373"/>
      <c r="K33" s="250"/>
    </row>
    <row r="34" spans="2:11" ht="15" customHeight="1">
      <c r="B34" s="253"/>
      <c r="C34" s="254"/>
      <c r="D34" s="252"/>
      <c r="E34" s="256" t="s">
        <v>113</v>
      </c>
      <c r="F34" s="252"/>
      <c r="G34" s="373" t="s">
        <v>393</v>
      </c>
      <c r="H34" s="373"/>
      <c r="I34" s="373"/>
      <c r="J34" s="373"/>
      <c r="K34" s="250"/>
    </row>
    <row r="35" spans="2:11" ht="30.75" customHeight="1">
      <c r="B35" s="253"/>
      <c r="C35" s="254"/>
      <c r="D35" s="252"/>
      <c r="E35" s="256" t="s">
        <v>394</v>
      </c>
      <c r="F35" s="252"/>
      <c r="G35" s="373" t="s">
        <v>395</v>
      </c>
      <c r="H35" s="373"/>
      <c r="I35" s="373"/>
      <c r="J35" s="373"/>
      <c r="K35" s="250"/>
    </row>
    <row r="36" spans="2:11" ht="15" customHeight="1">
      <c r="B36" s="253"/>
      <c r="C36" s="254"/>
      <c r="D36" s="252"/>
      <c r="E36" s="256" t="s">
        <v>57</v>
      </c>
      <c r="F36" s="252"/>
      <c r="G36" s="373" t="s">
        <v>396</v>
      </c>
      <c r="H36" s="373"/>
      <c r="I36" s="373"/>
      <c r="J36" s="373"/>
      <c r="K36" s="250"/>
    </row>
    <row r="37" spans="2:11" ht="15" customHeight="1">
      <c r="B37" s="253"/>
      <c r="C37" s="254"/>
      <c r="D37" s="252"/>
      <c r="E37" s="256" t="s">
        <v>114</v>
      </c>
      <c r="F37" s="252"/>
      <c r="G37" s="373" t="s">
        <v>397</v>
      </c>
      <c r="H37" s="373"/>
      <c r="I37" s="373"/>
      <c r="J37" s="373"/>
      <c r="K37" s="250"/>
    </row>
    <row r="38" spans="2:11" ht="15" customHeight="1">
      <c r="B38" s="253"/>
      <c r="C38" s="254"/>
      <c r="D38" s="252"/>
      <c r="E38" s="256" t="s">
        <v>115</v>
      </c>
      <c r="F38" s="252"/>
      <c r="G38" s="373" t="s">
        <v>398</v>
      </c>
      <c r="H38" s="373"/>
      <c r="I38" s="373"/>
      <c r="J38" s="373"/>
      <c r="K38" s="250"/>
    </row>
    <row r="39" spans="2:11" ht="15" customHeight="1">
      <c r="B39" s="253"/>
      <c r="C39" s="254"/>
      <c r="D39" s="252"/>
      <c r="E39" s="256" t="s">
        <v>116</v>
      </c>
      <c r="F39" s="252"/>
      <c r="G39" s="373" t="s">
        <v>399</v>
      </c>
      <c r="H39" s="373"/>
      <c r="I39" s="373"/>
      <c r="J39" s="373"/>
      <c r="K39" s="250"/>
    </row>
    <row r="40" spans="2:11" ht="15" customHeight="1">
      <c r="B40" s="253"/>
      <c r="C40" s="254"/>
      <c r="D40" s="252"/>
      <c r="E40" s="256" t="s">
        <v>400</v>
      </c>
      <c r="F40" s="252"/>
      <c r="G40" s="373" t="s">
        <v>401</v>
      </c>
      <c r="H40" s="373"/>
      <c r="I40" s="373"/>
      <c r="J40" s="373"/>
      <c r="K40" s="250"/>
    </row>
    <row r="41" spans="2:11" ht="15" customHeight="1">
      <c r="B41" s="253"/>
      <c r="C41" s="254"/>
      <c r="D41" s="252"/>
      <c r="E41" s="256"/>
      <c r="F41" s="252"/>
      <c r="G41" s="373" t="s">
        <v>402</v>
      </c>
      <c r="H41" s="373"/>
      <c r="I41" s="373"/>
      <c r="J41" s="373"/>
      <c r="K41" s="250"/>
    </row>
    <row r="42" spans="2:11" ht="15" customHeight="1">
      <c r="B42" s="253"/>
      <c r="C42" s="254"/>
      <c r="D42" s="252"/>
      <c r="E42" s="256" t="s">
        <v>403</v>
      </c>
      <c r="F42" s="252"/>
      <c r="G42" s="373" t="s">
        <v>404</v>
      </c>
      <c r="H42" s="373"/>
      <c r="I42" s="373"/>
      <c r="J42" s="373"/>
      <c r="K42" s="250"/>
    </row>
    <row r="43" spans="2:11" ht="15" customHeight="1">
      <c r="B43" s="253"/>
      <c r="C43" s="254"/>
      <c r="D43" s="252"/>
      <c r="E43" s="256" t="s">
        <v>118</v>
      </c>
      <c r="F43" s="252"/>
      <c r="G43" s="373" t="s">
        <v>405</v>
      </c>
      <c r="H43" s="373"/>
      <c r="I43" s="373"/>
      <c r="J43" s="373"/>
      <c r="K43" s="250"/>
    </row>
    <row r="44" spans="2:11" ht="12.75" customHeight="1">
      <c r="B44" s="253"/>
      <c r="C44" s="254"/>
      <c r="D44" s="252"/>
      <c r="E44" s="252"/>
      <c r="F44" s="252"/>
      <c r="G44" s="252"/>
      <c r="H44" s="252"/>
      <c r="I44" s="252"/>
      <c r="J44" s="252"/>
      <c r="K44" s="250"/>
    </row>
    <row r="45" spans="2:11" ht="15" customHeight="1">
      <c r="B45" s="253"/>
      <c r="C45" s="254"/>
      <c r="D45" s="373" t="s">
        <v>406</v>
      </c>
      <c r="E45" s="373"/>
      <c r="F45" s="373"/>
      <c r="G45" s="373"/>
      <c r="H45" s="373"/>
      <c r="I45" s="373"/>
      <c r="J45" s="373"/>
      <c r="K45" s="250"/>
    </row>
    <row r="46" spans="2:11" ht="15" customHeight="1">
      <c r="B46" s="253"/>
      <c r="C46" s="254"/>
      <c r="D46" s="254"/>
      <c r="E46" s="373" t="s">
        <v>407</v>
      </c>
      <c r="F46" s="373"/>
      <c r="G46" s="373"/>
      <c r="H46" s="373"/>
      <c r="I46" s="373"/>
      <c r="J46" s="373"/>
      <c r="K46" s="250"/>
    </row>
    <row r="47" spans="2:11" ht="15" customHeight="1">
      <c r="B47" s="253"/>
      <c r="C47" s="254"/>
      <c r="D47" s="254"/>
      <c r="E47" s="373" t="s">
        <v>408</v>
      </c>
      <c r="F47" s="373"/>
      <c r="G47" s="373"/>
      <c r="H47" s="373"/>
      <c r="I47" s="373"/>
      <c r="J47" s="373"/>
      <c r="K47" s="250"/>
    </row>
    <row r="48" spans="2:11" ht="15" customHeight="1">
      <c r="B48" s="253"/>
      <c r="C48" s="254"/>
      <c r="D48" s="254"/>
      <c r="E48" s="373" t="s">
        <v>409</v>
      </c>
      <c r="F48" s="373"/>
      <c r="G48" s="373"/>
      <c r="H48" s="373"/>
      <c r="I48" s="373"/>
      <c r="J48" s="373"/>
      <c r="K48" s="250"/>
    </row>
    <row r="49" spans="2:11" ht="15" customHeight="1">
      <c r="B49" s="253"/>
      <c r="C49" s="254"/>
      <c r="D49" s="373" t="s">
        <v>410</v>
      </c>
      <c r="E49" s="373"/>
      <c r="F49" s="373"/>
      <c r="G49" s="373"/>
      <c r="H49" s="373"/>
      <c r="I49" s="373"/>
      <c r="J49" s="373"/>
      <c r="K49" s="250"/>
    </row>
    <row r="50" spans="2:11" ht="25.5" customHeight="1">
      <c r="B50" s="249"/>
      <c r="C50" s="374" t="s">
        <v>411</v>
      </c>
      <c r="D50" s="374"/>
      <c r="E50" s="374"/>
      <c r="F50" s="374"/>
      <c r="G50" s="374"/>
      <c r="H50" s="374"/>
      <c r="I50" s="374"/>
      <c r="J50" s="374"/>
      <c r="K50" s="250"/>
    </row>
    <row r="51" spans="2:11" ht="5.25" customHeight="1">
      <c r="B51" s="249"/>
      <c r="C51" s="251"/>
      <c r="D51" s="251"/>
      <c r="E51" s="251"/>
      <c r="F51" s="251"/>
      <c r="G51" s="251"/>
      <c r="H51" s="251"/>
      <c r="I51" s="251"/>
      <c r="J51" s="251"/>
      <c r="K51" s="250"/>
    </row>
    <row r="52" spans="2:11" ht="15" customHeight="1">
      <c r="B52" s="249"/>
      <c r="C52" s="373" t="s">
        <v>412</v>
      </c>
      <c r="D52" s="373"/>
      <c r="E52" s="373"/>
      <c r="F52" s="373"/>
      <c r="G52" s="373"/>
      <c r="H52" s="373"/>
      <c r="I52" s="373"/>
      <c r="J52" s="373"/>
      <c r="K52" s="250"/>
    </row>
    <row r="53" spans="2:11" ht="15" customHeight="1">
      <c r="B53" s="249"/>
      <c r="C53" s="373" t="s">
        <v>413</v>
      </c>
      <c r="D53" s="373"/>
      <c r="E53" s="373"/>
      <c r="F53" s="373"/>
      <c r="G53" s="373"/>
      <c r="H53" s="373"/>
      <c r="I53" s="373"/>
      <c r="J53" s="373"/>
      <c r="K53" s="250"/>
    </row>
    <row r="54" spans="2:11" ht="12.75" customHeight="1">
      <c r="B54" s="249"/>
      <c r="C54" s="252"/>
      <c r="D54" s="252"/>
      <c r="E54" s="252"/>
      <c r="F54" s="252"/>
      <c r="G54" s="252"/>
      <c r="H54" s="252"/>
      <c r="I54" s="252"/>
      <c r="J54" s="252"/>
      <c r="K54" s="250"/>
    </row>
    <row r="55" spans="2:11" ht="15" customHeight="1">
      <c r="B55" s="249"/>
      <c r="C55" s="373" t="s">
        <v>414</v>
      </c>
      <c r="D55" s="373"/>
      <c r="E55" s="373"/>
      <c r="F55" s="373"/>
      <c r="G55" s="373"/>
      <c r="H55" s="373"/>
      <c r="I55" s="373"/>
      <c r="J55" s="373"/>
      <c r="K55" s="250"/>
    </row>
    <row r="56" spans="2:11" ht="15" customHeight="1">
      <c r="B56" s="249"/>
      <c r="C56" s="254"/>
      <c r="D56" s="373" t="s">
        <v>415</v>
      </c>
      <c r="E56" s="373"/>
      <c r="F56" s="373"/>
      <c r="G56" s="373"/>
      <c r="H56" s="373"/>
      <c r="I56" s="373"/>
      <c r="J56" s="373"/>
      <c r="K56" s="250"/>
    </row>
    <row r="57" spans="2:11" ht="15" customHeight="1">
      <c r="B57" s="249"/>
      <c r="C57" s="254"/>
      <c r="D57" s="373" t="s">
        <v>416</v>
      </c>
      <c r="E57" s="373"/>
      <c r="F57" s="373"/>
      <c r="G57" s="373"/>
      <c r="H57" s="373"/>
      <c r="I57" s="373"/>
      <c r="J57" s="373"/>
      <c r="K57" s="250"/>
    </row>
    <row r="58" spans="2:11" ht="15" customHeight="1">
      <c r="B58" s="249"/>
      <c r="C58" s="254"/>
      <c r="D58" s="373" t="s">
        <v>417</v>
      </c>
      <c r="E58" s="373"/>
      <c r="F58" s="373"/>
      <c r="G58" s="373"/>
      <c r="H58" s="373"/>
      <c r="I58" s="373"/>
      <c r="J58" s="373"/>
      <c r="K58" s="250"/>
    </row>
    <row r="59" spans="2:11" ht="15" customHeight="1">
      <c r="B59" s="249"/>
      <c r="C59" s="254"/>
      <c r="D59" s="373" t="s">
        <v>418</v>
      </c>
      <c r="E59" s="373"/>
      <c r="F59" s="373"/>
      <c r="G59" s="373"/>
      <c r="H59" s="373"/>
      <c r="I59" s="373"/>
      <c r="J59" s="373"/>
      <c r="K59" s="250"/>
    </row>
    <row r="60" spans="2:11" ht="15" customHeight="1">
      <c r="B60" s="249"/>
      <c r="C60" s="254"/>
      <c r="D60" s="372" t="s">
        <v>419</v>
      </c>
      <c r="E60" s="372"/>
      <c r="F60" s="372"/>
      <c r="G60" s="372"/>
      <c r="H60" s="372"/>
      <c r="I60" s="372"/>
      <c r="J60" s="372"/>
      <c r="K60" s="250"/>
    </row>
    <row r="61" spans="2:11" ht="15" customHeight="1">
      <c r="B61" s="249"/>
      <c r="C61" s="254"/>
      <c r="D61" s="373" t="s">
        <v>420</v>
      </c>
      <c r="E61" s="373"/>
      <c r="F61" s="373"/>
      <c r="G61" s="373"/>
      <c r="H61" s="373"/>
      <c r="I61" s="373"/>
      <c r="J61" s="373"/>
      <c r="K61" s="250"/>
    </row>
    <row r="62" spans="2:11" ht="12.75" customHeight="1">
      <c r="B62" s="249"/>
      <c r="C62" s="254"/>
      <c r="D62" s="254"/>
      <c r="E62" s="257"/>
      <c r="F62" s="254"/>
      <c r="G62" s="254"/>
      <c r="H62" s="254"/>
      <c r="I62" s="254"/>
      <c r="J62" s="254"/>
      <c r="K62" s="250"/>
    </row>
    <row r="63" spans="2:11" ht="15" customHeight="1">
      <c r="B63" s="249"/>
      <c r="C63" s="254"/>
      <c r="D63" s="373" t="s">
        <v>421</v>
      </c>
      <c r="E63" s="373"/>
      <c r="F63" s="373"/>
      <c r="G63" s="373"/>
      <c r="H63" s="373"/>
      <c r="I63" s="373"/>
      <c r="J63" s="373"/>
      <c r="K63" s="250"/>
    </row>
    <row r="64" spans="2:11" ht="15" customHeight="1">
      <c r="B64" s="249"/>
      <c r="C64" s="254"/>
      <c r="D64" s="372" t="s">
        <v>422</v>
      </c>
      <c r="E64" s="372"/>
      <c r="F64" s="372"/>
      <c r="G64" s="372"/>
      <c r="H64" s="372"/>
      <c r="I64" s="372"/>
      <c r="J64" s="372"/>
      <c r="K64" s="250"/>
    </row>
    <row r="65" spans="2:11" ht="15" customHeight="1">
      <c r="B65" s="249"/>
      <c r="C65" s="254"/>
      <c r="D65" s="373" t="s">
        <v>423</v>
      </c>
      <c r="E65" s="373"/>
      <c r="F65" s="373"/>
      <c r="G65" s="373"/>
      <c r="H65" s="373"/>
      <c r="I65" s="373"/>
      <c r="J65" s="373"/>
      <c r="K65" s="250"/>
    </row>
    <row r="66" spans="2:11" ht="15" customHeight="1">
      <c r="B66" s="249"/>
      <c r="C66" s="254"/>
      <c r="D66" s="373" t="s">
        <v>424</v>
      </c>
      <c r="E66" s="373"/>
      <c r="F66" s="373"/>
      <c r="G66" s="373"/>
      <c r="H66" s="373"/>
      <c r="I66" s="373"/>
      <c r="J66" s="373"/>
      <c r="K66" s="250"/>
    </row>
    <row r="67" spans="2:11" ht="15" customHeight="1">
      <c r="B67" s="249"/>
      <c r="C67" s="254"/>
      <c r="D67" s="373" t="s">
        <v>425</v>
      </c>
      <c r="E67" s="373"/>
      <c r="F67" s="373"/>
      <c r="G67" s="373"/>
      <c r="H67" s="373"/>
      <c r="I67" s="373"/>
      <c r="J67" s="373"/>
      <c r="K67" s="250"/>
    </row>
    <row r="68" spans="2:11" ht="15" customHeight="1">
      <c r="B68" s="249"/>
      <c r="C68" s="254"/>
      <c r="D68" s="373" t="s">
        <v>426</v>
      </c>
      <c r="E68" s="373"/>
      <c r="F68" s="373"/>
      <c r="G68" s="373"/>
      <c r="H68" s="373"/>
      <c r="I68" s="373"/>
      <c r="J68" s="373"/>
      <c r="K68" s="250"/>
    </row>
    <row r="69" spans="2:11" ht="12.75" customHeight="1">
      <c r="B69" s="258"/>
      <c r="C69" s="259"/>
      <c r="D69" s="259"/>
      <c r="E69" s="259"/>
      <c r="F69" s="259"/>
      <c r="G69" s="259"/>
      <c r="H69" s="259"/>
      <c r="I69" s="259"/>
      <c r="J69" s="259"/>
      <c r="K69" s="260"/>
    </row>
    <row r="70" spans="2:11" ht="18.75" customHeight="1">
      <c r="B70" s="261"/>
      <c r="C70" s="261"/>
      <c r="D70" s="261"/>
      <c r="E70" s="261"/>
      <c r="F70" s="261"/>
      <c r="G70" s="261"/>
      <c r="H70" s="261"/>
      <c r="I70" s="261"/>
      <c r="J70" s="261"/>
      <c r="K70" s="262"/>
    </row>
    <row r="71" spans="2:11" ht="18.75" customHeight="1">
      <c r="B71" s="262"/>
      <c r="C71" s="262"/>
      <c r="D71" s="262"/>
      <c r="E71" s="262"/>
      <c r="F71" s="262"/>
      <c r="G71" s="262"/>
      <c r="H71" s="262"/>
      <c r="I71" s="262"/>
      <c r="J71" s="262"/>
      <c r="K71" s="262"/>
    </row>
    <row r="72" spans="2:11" ht="7.5" customHeight="1">
      <c r="B72" s="263"/>
      <c r="C72" s="264"/>
      <c r="D72" s="264"/>
      <c r="E72" s="264"/>
      <c r="F72" s="264"/>
      <c r="G72" s="264"/>
      <c r="H72" s="264"/>
      <c r="I72" s="264"/>
      <c r="J72" s="264"/>
      <c r="K72" s="265"/>
    </row>
    <row r="73" spans="2:11" ht="45" customHeight="1">
      <c r="B73" s="266"/>
      <c r="C73" s="371" t="s">
        <v>90</v>
      </c>
      <c r="D73" s="371"/>
      <c r="E73" s="371"/>
      <c r="F73" s="371"/>
      <c r="G73" s="371"/>
      <c r="H73" s="371"/>
      <c r="I73" s="371"/>
      <c r="J73" s="371"/>
      <c r="K73" s="267"/>
    </row>
    <row r="74" spans="2:11" ht="17.25" customHeight="1">
      <c r="B74" s="266"/>
      <c r="C74" s="268" t="s">
        <v>427</v>
      </c>
      <c r="D74" s="268"/>
      <c r="E74" s="268"/>
      <c r="F74" s="268" t="s">
        <v>428</v>
      </c>
      <c r="G74" s="269"/>
      <c r="H74" s="268" t="s">
        <v>114</v>
      </c>
      <c r="I74" s="268" t="s">
        <v>61</v>
      </c>
      <c r="J74" s="268" t="s">
        <v>429</v>
      </c>
      <c r="K74" s="267"/>
    </row>
    <row r="75" spans="2:11" ht="17.25" customHeight="1">
      <c r="B75" s="266"/>
      <c r="C75" s="270" t="s">
        <v>430</v>
      </c>
      <c r="D75" s="270"/>
      <c r="E75" s="270"/>
      <c r="F75" s="271" t="s">
        <v>431</v>
      </c>
      <c r="G75" s="272"/>
      <c r="H75" s="270"/>
      <c r="I75" s="270"/>
      <c r="J75" s="270" t="s">
        <v>432</v>
      </c>
      <c r="K75" s="267"/>
    </row>
    <row r="76" spans="2:11" ht="5.25" customHeight="1">
      <c r="B76" s="266"/>
      <c r="C76" s="273"/>
      <c r="D76" s="273"/>
      <c r="E76" s="273"/>
      <c r="F76" s="273"/>
      <c r="G76" s="274"/>
      <c r="H76" s="273"/>
      <c r="I76" s="273"/>
      <c r="J76" s="273"/>
      <c r="K76" s="267"/>
    </row>
    <row r="77" spans="2:11" ht="15" customHeight="1">
      <c r="B77" s="266"/>
      <c r="C77" s="256" t="s">
        <v>57</v>
      </c>
      <c r="D77" s="273"/>
      <c r="E77" s="273"/>
      <c r="F77" s="275" t="s">
        <v>433</v>
      </c>
      <c r="G77" s="274"/>
      <c r="H77" s="256" t="s">
        <v>434</v>
      </c>
      <c r="I77" s="256" t="s">
        <v>435</v>
      </c>
      <c r="J77" s="256">
        <v>20</v>
      </c>
      <c r="K77" s="267"/>
    </row>
    <row r="78" spans="2:11" ht="15" customHeight="1">
      <c r="B78" s="266"/>
      <c r="C78" s="256" t="s">
        <v>436</v>
      </c>
      <c r="D78" s="256"/>
      <c r="E78" s="256"/>
      <c r="F78" s="275" t="s">
        <v>433</v>
      </c>
      <c r="G78" s="274"/>
      <c r="H78" s="256" t="s">
        <v>437</v>
      </c>
      <c r="I78" s="256" t="s">
        <v>435</v>
      </c>
      <c r="J78" s="256">
        <v>120</v>
      </c>
      <c r="K78" s="267"/>
    </row>
    <row r="79" spans="2:11" ht="15" customHeight="1">
      <c r="B79" s="276"/>
      <c r="C79" s="256" t="s">
        <v>438</v>
      </c>
      <c r="D79" s="256"/>
      <c r="E79" s="256"/>
      <c r="F79" s="275" t="s">
        <v>439</v>
      </c>
      <c r="G79" s="274"/>
      <c r="H79" s="256" t="s">
        <v>440</v>
      </c>
      <c r="I79" s="256" t="s">
        <v>435</v>
      </c>
      <c r="J79" s="256">
        <v>50</v>
      </c>
      <c r="K79" s="267"/>
    </row>
    <row r="80" spans="2:11" ht="15" customHeight="1">
      <c r="B80" s="276"/>
      <c r="C80" s="256" t="s">
        <v>441</v>
      </c>
      <c r="D80" s="256"/>
      <c r="E80" s="256"/>
      <c r="F80" s="275" t="s">
        <v>433</v>
      </c>
      <c r="G80" s="274"/>
      <c r="H80" s="256" t="s">
        <v>442</v>
      </c>
      <c r="I80" s="256" t="s">
        <v>443</v>
      </c>
      <c r="J80" s="256"/>
      <c r="K80" s="267"/>
    </row>
    <row r="81" spans="2:11" ht="15" customHeight="1">
      <c r="B81" s="276"/>
      <c r="C81" s="277" t="s">
        <v>444</v>
      </c>
      <c r="D81" s="277"/>
      <c r="E81" s="277"/>
      <c r="F81" s="278" t="s">
        <v>439</v>
      </c>
      <c r="G81" s="277"/>
      <c r="H81" s="277" t="s">
        <v>445</v>
      </c>
      <c r="I81" s="277" t="s">
        <v>435</v>
      </c>
      <c r="J81" s="277">
        <v>15</v>
      </c>
      <c r="K81" s="267"/>
    </row>
    <row r="82" spans="2:11" ht="15" customHeight="1">
      <c r="B82" s="276"/>
      <c r="C82" s="277" t="s">
        <v>446</v>
      </c>
      <c r="D82" s="277"/>
      <c r="E82" s="277"/>
      <c r="F82" s="278" t="s">
        <v>439</v>
      </c>
      <c r="G82" s="277"/>
      <c r="H82" s="277" t="s">
        <v>447</v>
      </c>
      <c r="I82" s="277" t="s">
        <v>435</v>
      </c>
      <c r="J82" s="277">
        <v>15</v>
      </c>
      <c r="K82" s="267"/>
    </row>
    <row r="83" spans="2:11" ht="15" customHeight="1">
      <c r="B83" s="276"/>
      <c r="C83" s="277" t="s">
        <v>448</v>
      </c>
      <c r="D83" s="277"/>
      <c r="E83" s="277"/>
      <c r="F83" s="278" t="s">
        <v>439</v>
      </c>
      <c r="G83" s="277"/>
      <c r="H83" s="277" t="s">
        <v>449</v>
      </c>
      <c r="I83" s="277" t="s">
        <v>435</v>
      </c>
      <c r="J83" s="277">
        <v>20</v>
      </c>
      <c r="K83" s="267"/>
    </row>
    <row r="84" spans="2:11" ht="15" customHeight="1">
      <c r="B84" s="276"/>
      <c r="C84" s="277" t="s">
        <v>450</v>
      </c>
      <c r="D84" s="277"/>
      <c r="E84" s="277"/>
      <c r="F84" s="278" t="s">
        <v>439</v>
      </c>
      <c r="G84" s="277"/>
      <c r="H84" s="277" t="s">
        <v>451</v>
      </c>
      <c r="I84" s="277" t="s">
        <v>435</v>
      </c>
      <c r="J84" s="277">
        <v>20</v>
      </c>
      <c r="K84" s="267"/>
    </row>
    <row r="85" spans="2:11" ht="15" customHeight="1">
      <c r="B85" s="276"/>
      <c r="C85" s="256" t="s">
        <v>452</v>
      </c>
      <c r="D85" s="256"/>
      <c r="E85" s="256"/>
      <c r="F85" s="275" t="s">
        <v>439</v>
      </c>
      <c r="G85" s="274"/>
      <c r="H85" s="256" t="s">
        <v>453</v>
      </c>
      <c r="I85" s="256" t="s">
        <v>435</v>
      </c>
      <c r="J85" s="256">
        <v>50</v>
      </c>
      <c r="K85" s="267"/>
    </row>
    <row r="86" spans="2:11" ht="15" customHeight="1">
      <c r="B86" s="276"/>
      <c r="C86" s="256" t="s">
        <v>454</v>
      </c>
      <c r="D86" s="256"/>
      <c r="E86" s="256"/>
      <c r="F86" s="275" t="s">
        <v>439</v>
      </c>
      <c r="G86" s="274"/>
      <c r="H86" s="256" t="s">
        <v>455</v>
      </c>
      <c r="I86" s="256" t="s">
        <v>435</v>
      </c>
      <c r="J86" s="256">
        <v>20</v>
      </c>
      <c r="K86" s="267"/>
    </row>
    <row r="87" spans="2:11" ht="15" customHeight="1">
      <c r="B87" s="276"/>
      <c r="C87" s="256" t="s">
        <v>456</v>
      </c>
      <c r="D87" s="256"/>
      <c r="E87" s="256"/>
      <c r="F87" s="275" t="s">
        <v>439</v>
      </c>
      <c r="G87" s="274"/>
      <c r="H87" s="256" t="s">
        <v>457</v>
      </c>
      <c r="I87" s="256" t="s">
        <v>435</v>
      </c>
      <c r="J87" s="256">
        <v>20</v>
      </c>
      <c r="K87" s="267"/>
    </row>
    <row r="88" spans="2:11" ht="15" customHeight="1">
      <c r="B88" s="276"/>
      <c r="C88" s="256" t="s">
        <v>458</v>
      </c>
      <c r="D88" s="256"/>
      <c r="E88" s="256"/>
      <c r="F88" s="275" t="s">
        <v>439</v>
      </c>
      <c r="G88" s="274"/>
      <c r="H88" s="256" t="s">
        <v>459</v>
      </c>
      <c r="I88" s="256" t="s">
        <v>435</v>
      </c>
      <c r="J88" s="256">
        <v>50</v>
      </c>
      <c r="K88" s="267"/>
    </row>
    <row r="89" spans="2:11" ht="15" customHeight="1">
      <c r="B89" s="276"/>
      <c r="C89" s="256" t="s">
        <v>460</v>
      </c>
      <c r="D89" s="256"/>
      <c r="E89" s="256"/>
      <c r="F89" s="275" t="s">
        <v>439</v>
      </c>
      <c r="G89" s="274"/>
      <c r="H89" s="256" t="s">
        <v>460</v>
      </c>
      <c r="I89" s="256" t="s">
        <v>435</v>
      </c>
      <c r="J89" s="256">
        <v>50</v>
      </c>
      <c r="K89" s="267"/>
    </row>
    <row r="90" spans="2:11" ht="15" customHeight="1">
      <c r="B90" s="276"/>
      <c r="C90" s="256" t="s">
        <v>119</v>
      </c>
      <c r="D90" s="256"/>
      <c r="E90" s="256"/>
      <c r="F90" s="275" t="s">
        <v>439</v>
      </c>
      <c r="G90" s="274"/>
      <c r="H90" s="256" t="s">
        <v>461</v>
      </c>
      <c r="I90" s="256" t="s">
        <v>435</v>
      </c>
      <c r="J90" s="256">
        <v>255</v>
      </c>
      <c r="K90" s="267"/>
    </row>
    <row r="91" spans="2:11" ht="15" customHeight="1">
      <c r="B91" s="276"/>
      <c r="C91" s="256" t="s">
        <v>462</v>
      </c>
      <c r="D91" s="256"/>
      <c r="E91" s="256"/>
      <c r="F91" s="275" t="s">
        <v>433</v>
      </c>
      <c r="G91" s="274"/>
      <c r="H91" s="256" t="s">
        <v>463</v>
      </c>
      <c r="I91" s="256" t="s">
        <v>464</v>
      </c>
      <c r="J91" s="256"/>
      <c r="K91" s="267"/>
    </row>
    <row r="92" spans="2:11" ht="15" customHeight="1">
      <c r="B92" s="276"/>
      <c r="C92" s="256" t="s">
        <v>465</v>
      </c>
      <c r="D92" s="256"/>
      <c r="E92" s="256"/>
      <c r="F92" s="275" t="s">
        <v>433</v>
      </c>
      <c r="G92" s="274"/>
      <c r="H92" s="256" t="s">
        <v>466</v>
      </c>
      <c r="I92" s="256" t="s">
        <v>467</v>
      </c>
      <c r="J92" s="256"/>
      <c r="K92" s="267"/>
    </row>
    <row r="93" spans="2:11" ht="15" customHeight="1">
      <c r="B93" s="276"/>
      <c r="C93" s="256" t="s">
        <v>468</v>
      </c>
      <c r="D93" s="256"/>
      <c r="E93" s="256"/>
      <c r="F93" s="275" t="s">
        <v>433</v>
      </c>
      <c r="G93" s="274"/>
      <c r="H93" s="256" t="s">
        <v>468</v>
      </c>
      <c r="I93" s="256" t="s">
        <v>467</v>
      </c>
      <c r="J93" s="256"/>
      <c r="K93" s="267"/>
    </row>
    <row r="94" spans="2:11" ht="15" customHeight="1">
      <c r="B94" s="276"/>
      <c r="C94" s="256" t="s">
        <v>42</v>
      </c>
      <c r="D94" s="256"/>
      <c r="E94" s="256"/>
      <c r="F94" s="275" t="s">
        <v>433</v>
      </c>
      <c r="G94" s="274"/>
      <c r="H94" s="256" t="s">
        <v>469</v>
      </c>
      <c r="I94" s="256" t="s">
        <v>467</v>
      </c>
      <c r="J94" s="256"/>
      <c r="K94" s="267"/>
    </row>
    <row r="95" spans="2:11" ht="15" customHeight="1">
      <c r="B95" s="276"/>
      <c r="C95" s="256" t="s">
        <v>52</v>
      </c>
      <c r="D95" s="256"/>
      <c r="E95" s="256"/>
      <c r="F95" s="275" t="s">
        <v>433</v>
      </c>
      <c r="G95" s="274"/>
      <c r="H95" s="256" t="s">
        <v>470</v>
      </c>
      <c r="I95" s="256" t="s">
        <v>467</v>
      </c>
      <c r="J95" s="256"/>
      <c r="K95" s="267"/>
    </row>
    <row r="96" spans="2:11" ht="15" customHeight="1">
      <c r="B96" s="279"/>
      <c r="C96" s="280"/>
      <c r="D96" s="280"/>
      <c r="E96" s="280"/>
      <c r="F96" s="280"/>
      <c r="G96" s="280"/>
      <c r="H96" s="280"/>
      <c r="I96" s="280"/>
      <c r="J96" s="280"/>
      <c r="K96" s="281"/>
    </row>
    <row r="97" spans="2:11" ht="18.75" customHeight="1">
      <c r="B97" s="282"/>
      <c r="C97" s="283"/>
      <c r="D97" s="283"/>
      <c r="E97" s="283"/>
      <c r="F97" s="283"/>
      <c r="G97" s="283"/>
      <c r="H97" s="283"/>
      <c r="I97" s="283"/>
      <c r="J97" s="283"/>
      <c r="K97" s="282"/>
    </row>
    <row r="98" spans="2:11" ht="18.75" customHeight="1">
      <c r="B98" s="262"/>
      <c r="C98" s="262"/>
      <c r="D98" s="262"/>
      <c r="E98" s="262"/>
      <c r="F98" s="262"/>
      <c r="G98" s="262"/>
      <c r="H98" s="262"/>
      <c r="I98" s="262"/>
      <c r="J98" s="262"/>
      <c r="K98" s="262"/>
    </row>
    <row r="99" spans="2:11" ht="7.5" customHeight="1">
      <c r="B99" s="263"/>
      <c r="C99" s="264"/>
      <c r="D99" s="264"/>
      <c r="E99" s="264"/>
      <c r="F99" s="264"/>
      <c r="G99" s="264"/>
      <c r="H99" s="264"/>
      <c r="I99" s="264"/>
      <c r="J99" s="264"/>
      <c r="K99" s="265"/>
    </row>
    <row r="100" spans="2:11" ht="45" customHeight="1">
      <c r="B100" s="266"/>
      <c r="C100" s="371" t="s">
        <v>471</v>
      </c>
      <c r="D100" s="371"/>
      <c r="E100" s="371"/>
      <c r="F100" s="371"/>
      <c r="G100" s="371"/>
      <c r="H100" s="371"/>
      <c r="I100" s="371"/>
      <c r="J100" s="371"/>
      <c r="K100" s="267"/>
    </row>
    <row r="101" spans="2:11" ht="17.25" customHeight="1">
      <c r="B101" s="266"/>
      <c r="C101" s="268" t="s">
        <v>427</v>
      </c>
      <c r="D101" s="268"/>
      <c r="E101" s="268"/>
      <c r="F101" s="268" t="s">
        <v>428</v>
      </c>
      <c r="G101" s="269"/>
      <c r="H101" s="268" t="s">
        <v>114</v>
      </c>
      <c r="I101" s="268" t="s">
        <v>61</v>
      </c>
      <c r="J101" s="268" t="s">
        <v>429</v>
      </c>
      <c r="K101" s="267"/>
    </row>
    <row r="102" spans="2:11" ht="17.25" customHeight="1">
      <c r="B102" s="266"/>
      <c r="C102" s="270" t="s">
        <v>430</v>
      </c>
      <c r="D102" s="270"/>
      <c r="E102" s="270"/>
      <c r="F102" s="271" t="s">
        <v>431</v>
      </c>
      <c r="G102" s="272"/>
      <c r="H102" s="270"/>
      <c r="I102" s="270"/>
      <c r="J102" s="270" t="s">
        <v>432</v>
      </c>
      <c r="K102" s="267"/>
    </row>
    <row r="103" spans="2:11" ht="5.25" customHeight="1">
      <c r="B103" s="266"/>
      <c r="C103" s="268"/>
      <c r="D103" s="268"/>
      <c r="E103" s="268"/>
      <c r="F103" s="268"/>
      <c r="G103" s="284"/>
      <c r="H103" s="268"/>
      <c r="I103" s="268"/>
      <c r="J103" s="268"/>
      <c r="K103" s="267"/>
    </row>
    <row r="104" spans="2:11" ht="15" customHeight="1">
      <c r="B104" s="266"/>
      <c r="C104" s="256" t="s">
        <v>57</v>
      </c>
      <c r="D104" s="273"/>
      <c r="E104" s="273"/>
      <c r="F104" s="275" t="s">
        <v>433</v>
      </c>
      <c r="G104" s="284"/>
      <c r="H104" s="256" t="s">
        <v>472</v>
      </c>
      <c r="I104" s="256" t="s">
        <v>435</v>
      </c>
      <c r="J104" s="256">
        <v>20</v>
      </c>
      <c r="K104" s="267"/>
    </row>
    <row r="105" spans="2:11" ht="15" customHeight="1">
      <c r="B105" s="266"/>
      <c r="C105" s="256" t="s">
        <v>436</v>
      </c>
      <c r="D105" s="256"/>
      <c r="E105" s="256"/>
      <c r="F105" s="275" t="s">
        <v>433</v>
      </c>
      <c r="G105" s="256"/>
      <c r="H105" s="256" t="s">
        <v>472</v>
      </c>
      <c r="I105" s="256" t="s">
        <v>435</v>
      </c>
      <c r="J105" s="256">
        <v>120</v>
      </c>
      <c r="K105" s="267"/>
    </row>
    <row r="106" spans="2:11" ht="15" customHeight="1">
      <c r="B106" s="276"/>
      <c r="C106" s="256" t="s">
        <v>438</v>
      </c>
      <c r="D106" s="256"/>
      <c r="E106" s="256"/>
      <c r="F106" s="275" t="s">
        <v>439</v>
      </c>
      <c r="G106" s="256"/>
      <c r="H106" s="256" t="s">
        <v>472</v>
      </c>
      <c r="I106" s="256" t="s">
        <v>435</v>
      </c>
      <c r="J106" s="256">
        <v>50</v>
      </c>
      <c r="K106" s="267"/>
    </row>
    <row r="107" spans="2:11" ht="15" customHeight="1">
      <c r="B107" s="276"/>
      <c r="C107" s="256" t="s">
        <v>441</v>
      </c>
      <c r="D107" s="256"/>
      <c r="E107" s="256"/>
      <c r="F107" s="275" t="s">
        <v>433</v>
      </c>
      <c r="G107" s="256"/>
      <c r="H107" s="256" t="s">
        <v>472</v>
      </c>
      <c r="I107" s="256" t="s">
        <v>443</v>
      </c>
      <c r="J107" s="256"/>
      <c r="K107" s="267"/>
    </row>
    <row r="108" spans="2:11" ht="15" customHeight="1">
      <c r="B108" s="276"/>
      <c r="C108" s="256" t="s">
        <v>452</v>
      </c>
      <c r="D108" s="256"/>
      <c r="E108" s="256"/>
      <c r="F108" s="275" t="s">
        <v>439</v>
      </c>
      <c r="G108" s="256"/>
      <c r="H108" s="256" t="s">
        <v>472</v>
      </c>
      <c r="I108" s="256" t="s">
        <v>435</v>
      </c>
      <c r="J108" s="256">
        <v>50</v>
      </c>
      <c r="K108" s="267"/>
    </row>
    <row r="109" spans="2:11" ht="15" customHeight="1">
      <c r="B109" s="276"/>
      <c r="C109" s="256" t="s">
        <v>460</v>
      </c>
      <c r="D109" s="256"/>
      <c r="E109" s="256"/>
      <c r="F109" s="275" t="s">
        <v>439</v>
      </c>
      <c r="G109" s="256"/>
      <c r="H109" s="256" t="s">
        <v>472</v>
      </c>
      <c r="I109" s="256" t="s">
        <v>435</v>
      </c>
      <c r="J109" s="256">
        <v>50</v>
      </c>
      <c r="K109" s="267"/>
    </row>
    <row r="110" spans="2:11" ht="15" customHeight="1">
      <c r="B110" s="276"/>
      <c r="C110" s="256" t="s">
        <v>458</v>
      </c>
      <c r="D110" s="256"/>
      <c r="E110" s="256"/>
      <c r="F110" s="275" t="s">
        <v>439</v>
      </c>
      <c r="G110" s="256"/>
      <c r="H110" s="256" t="s">
        <v>472</v>
      </c>
      <c r="I110" s="256" t="s">
        <v>435</v>
      </c>
      <c r="J110" s="256">
        <v>50</v>
      </c>
      <c r="K110" s="267"/>
    </row>
    <row r="111" spans="2:11" ht="15" customHeight="1">
      <c r="B111" s="276"/>
      <c r="C111" s="256" t="s">
        <v>57</v>
      </c>
      <c r="D111" s="256"/>
      <c r="E111" s="256"/>
      <c r="F111" s="275" t="s">
        <v>433</v>
      </c>
      <c r="G111" s="256"/>
      <c r="H111" s="256" t="s">
        <v>473</v>
      </c>
      <c r="I111" s="256" t="s">
        <v>435</v>
      </c>
      <c r="J111" s="256">
        <v>20</v>
      </c>
      <c r="K111" s="267"/>
    </row>
    <row r="112" spans="2:11" ht="15" customHeight="1">
      <c r="B112" s="276"/>
      <c r="C112" s="256" t="s">
        <v>474</v>
      </c>
      <c r="D112" s="256"/>
      <c r="E112" s="256"/>
      <c r="F112" s="275" t="s">
        <v>433</v>
      </c>
      <c r="G112" s="256"/>
      <c r="H112" s="256" t="s">
        <v>475</v>
      </c>
      <c r="I112" s="256" t="s">
        <v>435</v>
      </c>
      <c r="J112" s="256">
        <v>120</v>
      </c>
      <c r="K112" s="267"/>
    </row>
    <row r="113" spans="2:11" ht="15" customHeight="1">
      <c r="B113" s="276"/>
      <c r="C113" s="256" t="s">
        <v>42</v>
      </c>
      <c r="D113" s="256"/>
      <c r="E113" s="256"/>
      <c r="F113" s="275" t="s">
        <v>433</v>
      </c>
      <c r="G113" s="256"/>
      <c r="H113" s="256" t="s">
        <v>476</v>
      </c>
      <c r="I113" s="256" t="s">
        <v>467</v>
      </c>
      <c r="J113" s="256"/>
      <c r="K113" s="267"/>
    </row>
    <row r="114" spans="2:11" ht="15" customHeight="1">
      <c r="B114" s="276"/>
      <c r="C114" s="256" t="s">
        <v>52</v>
      </c>
      <c r="D114" s="256"/>
      <c r="E114" s="256"/>
      <c r="F114" s="275" t="s">
        <v>433</v>
      </c>
      <c r="G114" s="256"/>
      <c r="H114" s="256" t="s">
        <v>477</v>
      </c>
      <c r="I114" s="256" t="s">
        <v>467</v>
      </c>
      <c r="J114" s="256"/>
      <c r="K114" s="267"/>
    </row>
    <row r="115" spans="2:11" ht="15" customHeight="1">
      <c r="B115" s="276"/>
      <c r="C115" s="256" t="s">
        <v>61</v>
      </c>
      <c r="D115" s="256"/>
      <c r="E115" s="256"/>
      <c r="F115" s="275" t="s">
        <v>433</v>
      </c>
      <c r="G115" s="256"/>
      <c r="H115" s="256" t="s">
        <v>478</v>
      </c>
      <c r="I115" s="256" t="s">
        <v>479</v>
      </c>
      <c r="J115" s="256"/>
      <c r="K115" s="267"/>
    </row>
    <row r="116" spans="2:11" ht="15" customHeight="1">
      <c r="B116" s="279"/>
      <c r="C116" s="285"/>
      <c r="D116" s="285"/>
      <c r="E116" s="285"/>
      <c r="F116" s="285"/>
      <c r="G116" s="285"/>
      <c r="H116" s="285"/>
      <c r="I116" s="285"/>
      <c r="J116" s="285"/>
      <c r="K116" s="281"/>
    </row>
    <row r="117" spans="2:11" ht="18.75" customHeight="1">
      <c r="B117" s="286"/>
      <c r="C117" s="252"/>
      <c r="D117" s="252"/>
      <c r="E117" s="252"/>
      <c r="F117" s="287"/>
      <c r="G117" s="252"/>
      <c r="H117" s="252"/>
      <c r="I117" s="252"/>
      <c r="J117" s="252"/>
      <c r="K117" s="286"/>
    </row>
    <row r="118" spans="2:11" ht="18.75" customHeight="1">
      <c r="B118" s="262"/>
      <c r="C118" s="262"/>
      <c r="D118" s="262"/>
      <c r="E118" s="262"/>
      <c r="F118" s="262"/>
      <c r="G118" s="262"/>
      <c r="H118" s="262"/>
      <c r="I118" s="262"/>
      <c r="J118" s="262"/>
      <c r="K118" s="262"/>
    </row>
    <row r="119" spans="2:11" ht="7.5" customHeight="1">
      <c r="B119" s="288"/>
      <c r="C119" s="289"/>
      <c r="D119" s="289"/>
      <c r="E119" s="289"/>
      <c r="F119" s="289"/>
      <c r="G119" s="289"/>
      <c r="H119" s="289"/>
      <c r="I119" s="289"/>
      <c r="J119" s="289"/>
      <c r="K119" s="290"/>
    </row>
    <row r="120" spans="2:11" ht="45" customHeight="1">
      <c r="B120" s="291"/>
      <c r="C120" s="370" t="s">
        <v>480</v>
      </c>
      <c r="D120" s="370"/>
      <c r="E120" s="370"/>
      <c r="F120" s="370"/>
      <c r="G120" s="370"/>
      <c r="H120" s="370"/>
      <c r="I120" s="370"/>
      <c r="J120" s="370"/>
      <c r="K120" s="292"/>
    </row>
    <row r="121" spans="2:11" ht="17.25" customHeight="1">
      <c r="B121" s="293"/>
      <c r="C121" s="268" t="s">
        <v>427</v>
      </c>
      <c r="D121" s="268"/>
      <c r="E121" s="268"/>
      <c r="F121" s="268" t="s">
        <v>428</v>
      </c>
      <c r="G121" s="269"/>
      <c r="H121" s="268" t="s">
        <v>114</v>
      </c>
      <c r="I121" s="268" t="s">
        <v>61</v>
      </c>
      <c r="J121" s="268" t="s">
        <v>429</v>
      </c>
      <c r="K121" s="294"/>
    </row>
    <row r="122" spans="2:11" ht="17.25" customHeight="1">
      <c r="B122" s="293"/>
      <c r="C122" s="270" t="s">
        <v>430</v>
      </c>
      <c r="D122" s="270"/>
      <c r="E122" s="270"/>
      <c r="F122" s="271" t="s">
        <v>431</v>
      </c>
      <c r="G122" s="272"/>
      <c r="H122" s="270"/>
      <c r="I122" s="270"/>
      <c r="J122" s="270" t="s">
        <v>432</v>
      </c>
      <c r="K122" s="294"/>
    </row>
    <row r="123" spans="2:11" ht="5.25" customHeight="1">
      <c r="B123" s="295"/>
      <c r="C123" s="273"/>
      <c r="D123" s="273"/>
      <c r="E123" s="273"/>
      <c r="F123" s="273"/>
      <c r="G123" s="256"/>
      <c r="H123" s="273"/>
      <c r="I123" s="273"/>
      <c r="J123" s="273"/>
      <c r="K123" s="296"/>
    </row>
    <row r="124" spans="2:11" ht="15" customHeight="1">
      <c r="B124" s="295"/>
      <c r="C124" s="256" t="s">
        <v>436</v>
      </c>
      <c r="D124" s="273"/>
      <c r="E124" s="273"/>
      <c r="F124" s="275" t="s">
        <v>433</v>
      </c>
      <c r="G124" s="256"/>
      <c r="H124" s="256" t="s">
        <v>472</v>
      </c>
      <c r="I124" s="256" t="s">
        <v>435</v>
      </c>
      <c r="J124" s="256">
        <v>120</v>
      </c>
      <c r="K124" s="297"/>
    </row>
    <row r="125" spans="2:11" ht="15" customHeight="1">
      <c r="B125" s="295"/>
      <c r="C125" s="256" t="s">
        <v>481</v>
      </c>
      <c r="D125" s="256"/>
      <c r="E125" s="256"/>
      <c r="F125" s="275" t="s">
        <v>433</v>
      </c>
      <c r="G125" s="256"/>
      <c r="H125" s="256" t="s">
        <v>482</v>
      </c>
      <c r="I125" s="256" t="s">
        <v>435</v>
      </c>
      <c r="J125" s="256" t="s">
        <v>483</v>
      </c>
      <c r="K125" s="297"/>
    </row>
    <row r="126" spans="2:11" ht="15" customHeight="1">
      <c r="B126" s="295"/>
      <c r="C126" s="256" t="s">
        <v>382</v>
      </c>
      <c r="D126" s="256"/>
      <c r="E126" s="256"/>
      <c r="F126" s="275" t="s">
        <v>433</v>
      </c>
      <c r="G126" s="256"/>
      <c r="H126" s="256" t="s">
        <v>484</v>
      </c>
      <c r="I126" s="256" t="s">
        <v>435</v>
      </c>
      <c r="J126" s="256" t="s">
        <v>483</v>
      </c>
      <c r="K126" s="297"/>
    </row>
    <row r="127" spans="2:11" ht="15" customHeight="1">
      <c r="B127" s="295"/>
      <c r="C127" s="256" t="s">
        <v>444</v>
      </c>
      <c r="D127" s="256"/>
      <c r="E127" s="256"/>
      <c r="F127" s="275" t="s">
        <v>439</v>
      </c>
      <c r="G127" s="256"/>
      <c r="H127" s="256" t="s">
        <v>445</v>
      </c>
      <c r="I127" s="256" t="s">
        <v>435</v>
      </c>
      <c r="J127" s="256">
        <v>15</v>
      </c>
      <c r="K127" s="297"/>
    </row>
    <row r="128" spans="2:11" ht="15" customHeight="1">
      <c r="B128" s="295"/>
      <c r="C128" s="277" t="s">
        <v>446</v>
      </c>
      <c r="D128" s="277"/>
      <c r="E128" s="277"/>
      <c r="F128" s="278" t="s">
        <v>439</v>
      </c>
      <c r="G128" s="277"/>
      <c r="H128" s="277" t="s">
        <v>447</v>
      </c>
      <c r="I128" s="277" t="s">
        <v>435</v>
      </c>
      <c r="J128" s="277">
        <v>15</v>
      </c>
      <c r="K128" s="297"/>
    </row>
    <row r="129" spans="2:11" ht="15" customHeight="1">
      <c r="B129" s="295"/>
      <c r="C129" s="277" t="s">
        <v>448</v>
      </c>
      <c r="D129" s="277"/>
      <c r="E129" s="277"/>
      <c r="F129" s="278" t="s">
        <v>439</v>
      </c>
      <c r="G129" s="277"/>
      <c r="H129" s="277" t="s">
        <v>449</v>
      </c>
      <c r="I129" s="277" t="s">
        <v>435</v>
      </c>
      <c r="J129" s="277">
        <v>20</v>
      </c>
      <c r="K129" s="297"/>
    </row>
    <row r="130" spans="2:11" ht="15" customHeight="1">
      <c r="B130" s="295"/>
      <c r="C130" s="277" t="s">
        <v>450</v>
      </c>
      <c r="D130" s="277"/>
      <c r="E130" s="277"/>
      <c r="F130" s="278" t="s">
        <v>439</v>
      </c>
      <c r="G130" s="277"/>
      <c r="H130" s="277" t="s">
        <v>451</v>
      </c>
      <c r="I130" s="277" t="s">
        <v>435</v>
      </c>
      <c r="J130" s="277">
        <v>20</v>
      </c>
      <c r="K130" s="297"/>
    </row>
    <row r="131" spans="2:11" ht="15" customHeight="1">
      <c r="B131" s="295"/>
      <c r="C131" s="256" t="s">
        <v>438</v>
      </c>
      <c r="D131" s="256"/>
      <c r="E131" s="256"/>
      <c r="F131" s="275" t="s">
        <v>439</v>
      </c>
      <c r="G131" s="256"/>
      <c r="H131" s="256" t="s">
        <v>472</v>
      </c>
      <c r="I131" s="256" t="s">
        <v>435</v>
      </c>
      <c r="J131" s="256">
        <v>50</v>
      </c>
      <c r="K131" s="297"/>
    </row>
    <row r="132" spans="2:11" ht="15" customHeight="1">
      <c r="B132" s="295"/>
      <c r="C132" s="256" t="s">
        <v>452</v>
      </c>
      <c r="D132" s="256"/>
      <c r="E132" s="256"/>
      <c r="F132" s="275" t="s">
        <v>439</v>
      </c>
      <c r="G132" s="256"/>
      <c r="H132" s="256" t="s">
        <v>472</v>
      </c>
      <c r="I132" s="256" t="s">
        <v>435</v>
      </c>
      <c r="J132" s="256">
        <v>50</v>
      </c>
      <c r="K132" s="297"/>
    </row>
    <row r="133" spans="2:11" ht="15" customHeight="1">
      <c r="B133" s="295"/>
      <c r="C133" s="256" t="s">
        <v>458</v>
      </c>
      <c r="D133" s="256"/>
      <c r="E133" s="256"/>
      <c r="F133" s="275" t="s">
        <v>439</v>
      </c>
      <c r="G133" s="256"/>
      <c r="H133" s="256" t="s">
        <v>472</v>
      </c>
      <c r="I133" s="256" t="s">
        <v>435</v>
      </c>
      <c r="J133" s="256">
        <v>50</v>
      </c>
      <c r="K133" s="297"/>
    </row>
    <row r="134" spans="2:11" ht="15" customHeight="1">
      <c r="B134" s="295"/>
      <c r="C134" s="256" t="s">
        <v>460</v>
      </c>
      <c r="D134" s="256"/>
      <c r="E134" s="256"/>
      <c r="F134" s="275" t="s">
        <v>439</v>
      </c>
      <c r="G134" s="256"/>
      <c r="H134" s="256" t="s">
        <v>472</v>
      </c>
      <c r="I134" s="256" t="s">
        <v>435</v>
      </c>
      <c r="J134" s="256">
        <v>50</v>
      </c>
      <c r="K134" s="297"/>
    </row>
    <row r="135" spans="2:11" ht="15" customHeight="1">
      <c r="B135" s="295"/>
      <c r="C135" s="256" t="s">
        <v>119</v>
      </c>
      <c r="D135" s="256"/>
      <c r="E135" s="256"/>
      <c r="F135" s="275" t="s">
        <v>439</v>
      </c>
      <c r="G135" s="256"/>
      <c r="H135" s="256" t="s">
        <v>485</v>
      </c>
      <c r="I135" s="256" t="s">
        <v>435</v>
      </c>
      <c r="J135" s="256">
        <v>255</v>
      </c>
      <c r="K135" s="297"/>
    </row>
    <row r="136" spans="2:11" ht="15" customHeight="1">
      <c r="B136" s="295"/>
      <c r="C136" s="256" t="s">
        <v>462</v>
      </c>
      <c r="D136" s="256"/>
      <c r="E136" s="256"/>
      <c r="F136" s="275" t="s">
        <v>433</v>
      </c>
      <c r="G136" s="256"/>
      <c r="H136" s="256" t="s">
        <v>486</v>
      </c>
      <c r="I136" s="256" t="s">
        <v>464</v>
      </c>
      <c r="J136" s="256"/>
      <c r="K136" s="297"/>
    </row>
    <row r="137" spans="2:11" ht="15" customHeight="1">
      <c r="B137" s="295"/>
      <c r="C137" s="256" t="s">
        <v>465</v>
      </c>
      <c r="D137" s="256"/>
      <c r="E137" s="256"/>
      <c r="F137" s="275" t="s">
        <v>433</v>
      </c>
      <c r="G137" s="256"/>
      <c r="H137" s="256" t="s">
        <v>487</v>
      </c>
      <c r="I137" s="256" t="s">
        <v>467</v>
      </c>
      <c r="J137" s="256"/>
      <c r="K137" s="297"/>
    </row>
    <row r="138" spans="2:11" ht="15" customHeight="1">
      <c r="B138" s="295"/>
      <c r="C138" s="256" t="s">
        <v>468</v>
      </c>
      <c r="D138" s="256"/>
      <c r="E138" s="256"/>
      <c r="F138" s="275" t="s">
        <v>433</v>
      </c>
      <c r="G138" s="256"/>
      <c r="H138" s="256" t="s">
        <v>468</v>
      </c>
      <c r="I138" s="256" t="s">
        <v>467</v>
      </c>
      <c r="J138" s="256"/>
      <c r="K138" s="297"/>
    </row>
    <row r="139" spans="2:11" ht="15" customHeight="1">
      <c r="B139" s="295"/>
      <c r="C139" s="256" t="s">
        <v>42</v>
      </c>
      <c r="D139" s="256"/>
      <c r="E139" s="256"/>
      <c r="F139" s="275" t="s">
        <v>433</v>
      </c>
      <c r="G139" s="256"/>
      <c r="H139" s="256" t="s">
        <v>488</v>
      </c>
      <c r="I139" s="256" t="s">
        <v>467</v>
      </c>
      <c r="J139" s="256"/>
      <c r="K139" s="297"/>
    </row>
    <row r="140" spans="2:11" ht="15" customHeight="1">
      <c r="B140" s="295"/>
      <c r="C140" s="256" t="s">
        <v>489</v>
      </c>
      <c r="D140" s="256"/>
      <c r="E140" s="256"/>
      <c r="F140" s="275" t="s">
        <v>433</v>
      </c>
      <c r="G140" s="256"/>
      <c r="H140" s="256" t="s">
        <v>490</v>
      </c>
      <c r="I140" s="256" t="s">
        <v>467</v>
      </c>
      <c r="J140" s="256"/>
      <c r="K140" s="297"/>
    </row>
    <row r="141" spans="2:11" ht="15" customHeight="1">
      <c r="B141" s="298"/>
      <c r="C141" s="299"/>
      <c r="D141" s="299"/>
      <c r="E141" s="299"/>
      <c r="F141" s="299"/>
      <c r="G141" s="299"/>
      <c r="H141" s="299"/>
      <c r="I141" s="299"/>
      <c r="J141" s="299"/>
      <c r="K141" s="300"/>
    </row>
    <row r="142" spans="2:11" ht="18.75" customHeight="1">
      <c r="B142" s="252"/>
      <c r="C142" s="252"/>
      <c r="D142" s="252"/>
      <c r="E142" s="252"/>
      <c r="F142" s="287"/>
      <c r="G142" s="252"/>
      <c r="H142" s="252"/>
      <c r="I142" s="252"/>
      <c r="J142" s="252"/>
      <c r="K142" s="252"/>
    </row>
    <row r="143" spans="2:11" ht="18.75" customHeight="1">
      <c r="B143" s="262"/>
      <c r="C143" s="262"/>
      <c r="D143" s="262"/>
      <c r="E143" s="262"/>
      <c r="F143" s="262"/>
      <c r="G143" s="262"/>
      <c r="H143" s="262"/>
      <c r="I143" s="262"/>
      <c r="J143" s="262"/>
      <c r="K143" s="262"/>
    </row>
    <row r="144" spans="2:11" ht="7.5" customHeight="1">
      <c r="B144" s="263"/>
      <c r="C144" s="264"/>
      <c r="D144" s="264"/>
      <c r="E144" s="264"/>
      <c r="F144" s="264"/>
      <c r="G144" s="264"/>
      <c r="H144" s="264"/>
      <c r="I144" s="264"/>
      <c r="J144" s="264"/>
      <c r="K144" s="265"/>
    </row>
    <row r="145" spans="2:11" ht="45" customHeight="1">
      <c r="B145" s="266"/>
      <c r="C145" s="371" t="s">
        <v>491</v>
      </c>
      <c r="D145" s="371"/>
      <c r="E145" s="371"/>
      <c r="F145" s="371"/>
      <c r="G145" s="371"/>
      <c r="H145" s="371"/>
      <c r="I145" s="371"/>
      <c r="J145" s="371"/>
      <c r="K145" s="267"/>
    </row>
    <row r="146" spans="2:11" ht="17.25" customHeight="1">
      <c r="B146" s="266"/>
      <c r="C146" s="268" t="s">
        <v>427</v>
      </c>
      <c r="D146" s="268"/>
      <c r="E146" s="268"/>
      <c r="F146" s="268" t="s">
        <v>428</v>
      </c>
      <c r="G146" s="269"/>
      <c r="H146" s="268" t="s">
        <v>114</v>
      </c>
      <c r="I146" s="268" t="s">
        <v>61</v>
      </c>
      <c r="J146" s="268" t="s">
        <v>429</v>
      </c>
      <c r="K146" s="267"/>
    </row>
    <row r="147" spans="2:11" ht="17.25" customHeight="1">
      <c r="B147" s="266"/>
      <c r="C147" s="270" t="s">
        <v>430</v>
      </c>
      <c r="D147" s="270"/>
      <c r="E147" s="270"/>
      <c r="F147" s="271" t="s">
        <v>431</v>
      </c>
      <c r="G147" s="272"/>
      <c r="H147" s="270"/>
      <c r="I147" s="270"/>
      <c r="J147" s="270" t="s">
        <v>432</v>
      </c>
      <c r="K147" s="267"/>
    </row>
    <row r="148" spans="2:11" ht="5.25" customHeight="1">
      <c r="B148" s="276"/>
      <c r="C148" s="273"/>
      <c r="D148" s="273"/>
      <c r="E148" s="273"/>
      <c r="F148" s="273"/>
      <c r="G148" s="274"/>
      <c r="H148" s="273"/>
      <c r="I148" s="273"/>
      <c r="J148" s="273"/>
      <c r="K148" s="297"/>
    </row>
    <row r="149" spans="2:11" ht="15" customHeight="1">
      <c r="B149" s="276"/>
      <c r="C149" s="301" t="s">
        <v>436</v>
      </c>
      <c r="D149" s="256"/>
      <c r="E149" s="256"/>
      <c r="F149" s="302" t="s">
        <v>433</v>
      </c>
      <c r="G149" s="256"/>
      <c r="H149" s="301" t="s">
        <v>472</v>
      </c>
      <c r="I149" s="301" t="s">
        <v>435</v>
      </c>
      <c r="J149" s="301">
        <v>120</v>
      </c>
      <c r="K149" s="297"/>
    </row>
    <row r="150" spans="2:11" ht="15" customHeight="1">
      <c r="B150" s="276"/>
      <c r="C150" s="301" t="s">
        <v>481</v>
      </c>
      <c r="D150" s="256"/>
      <c r="E150" s="256"/>
      <c r="F150" s="302" t="s">
        <v>433</v>
      </c>
      <c r="G150" s="256"/>
      <c r="H150" s="301" t="s">
        <v>492</v>
      </c>
      <c r="I150" s="301" t="s">
        <v>435</v>
      </c>
      <c r="J150" s="301" t="s">
        <v>483</v>
      </c>
      <c r="K150" s="297"/>
    </row>
    <row r="151" spans="2:11" ht="15" customHeight="1">
      <c r="B151" s="276"/>
      <c r="C151" s="301" t="s">
        <v>382</v>
      </c>
      <c r="D151" s="256"/>
      <c r="E151" s="256"/>
      <c r="F151" s="302" t="s">
        <v>433</v>
      </c>
      <c r="G151" s="256"/>
      <c r="H151" s="301" t="s">
        <v>493</v>
      </c>
      <c r="I151" s="301" t="s">
        <v>435</v>
      </c>
      <c r="J151" s="301" t="s">
        <v>483</v>
      </c>
      <c r="K151" s="297"/>
    </row>
    <row r="152" spans="2:11" ht="15" customHeight="1">
      <c r="B152" s="276"/>
      <c r="C152" s="301" t="s">
        <v>438</v>
      </c>
      <c r="D152" s="256"/>
      <c r="E152" s="256"/>
      <c r="F152" s="302" t="s">
        <v>439</v>
      </c>
      <c r="G152" s="256"/>
      <c r="H152" s="301" t="s">
        <v>472</v>
      </c>
      <c r="I152" s="301" t="s">
        <v>435</v>
      </c>
      <c r="J152" s="301">
        <v>50</v>
      </c>
      <c r="K152" s="297"/>
    </row>
    <row r="153" spans="2:11" ht="15" customHeight="1">
      <c r="B153" s="276"/>
      <c r="C153" s="301" t="s">
        <v>441</v>
      </c>
      <c r="D153" s="256"/>
      <c r="E153" s="256"/>
      <c r="F153" s="302" t="s">
        <v>433</v>
      </c>
      <c r="G153" s="256"/>
      <c r="H153" s="301" t="s">
        <v>472</v>
      </c>
      <c r="I153" s="301" t="s">
        <v>443</v>
      </c>
      <c r="J153" s="301"/>
      <c r="K153" s="297"/>
    </row>
    <row r="154" spans="2:11" ht="15" customHeight="1">
      <c r="B154" s="276"/>
      <c r="C154" s="301" t="s">
        <v>452</v>
      </c>
      <c r="D154" s="256"/>
      <c r="E154" s="256"/>
      <c r="F154" s="302" t="s">
        <v>439</v>
      </c>
      <c r="G154" s="256"/>
      <c r="H154" s="301" t="s">
        <v>472</v>
      </c>
      <c r="I154" s="301" t="s">
        <v>435</v>
      </c>
      <c r="J154" s="301">
        <v>50</v>
      </c>
      <c r="K154" s="297"/>
    </row>
    <row r="155" spans="2:11" ht="15" customHeight="1">
      <c r="B155" s="276"/>
      <c r="C155" s="301" t="s">
        <v>460</v>
      </c>
      <c r="D155" s="256"/>
      <c r="E155" s="256"/>
      <c r="F155" s="302" t="s">
        <v>439</v>
      </c>
      <c r="G155" s="256"/>
      <c r="H155" s="301" t="s">
        <v>472</v>
      </c>
      <c r="I155" s="301" t="s">
        <v>435</v>
      </c>
      <c r="J155" s="301">
        <v>50</v>
      </c>
      <c r="K155" s="297"/>
    </row>
    <row r="156" spans="2:11" ht="15" customHeight="1">
      <c r="B156" s="276"/>
      <c r="C156" s="301" t="s">
        <v>458</v>
      </c>
      <c r="D156" s="256"/>
      <c r="E156" s="256"/>
      <c r="F156" s="302" t="s">
        <v>439</v>
      </c>
      <c r="G156" s="256"/>
      <c r="H156" s="301" t="s">
        <v>472</v>
      </c>
      <c r="I156" s="301" t="s">
        <v>435</v>
      </c>
      <c r="J156" s="301">
        <v>50</v>
      </c>
      <c r="K156" s="297"/>
    </row>
    <row r="157" spans="2:11" ht="15" customHeight="1">
      <c r="B157" s="276"/>
      <c r="C157" s="301" t="s">
        <v>95</v>
      </c>
      <c r="D157" s="256"/>
      <c r="E157" s="256"/>
      <c r="F157" s="302" t="s">
        <v>433</v>
      </c>
      <c r="G157" s="256"/>
      <c r="H157" s="301" t="s">
        <v>494</v>
      </c>
      <c r="I157" s="301" t="s">
        <v>435</v>
      </c>
      <c r="J157" s="301" t="s">
        <v>495</v>
      </c>
      <c r="K157" s="297"/>
    </row>
    <row r="158" spans="2:11" ht="15" customHeight="1">
      <c r="B158" s="276"/>
      <c r="C158" s="301" t="s">
        <v>496</v>
      </c>
      <c r="D158" s="256"/>
      <c r="E158" s="256"/>
      <c r="F158" s="302" t="s">
        <v>433</v>
      </c>
      <c r="G158" s="256"/>
      <c r="H158" s="301" t="s">
        <v>497</v>
      </c>
      <c r="I158" s="301" t="s">
        <v>467</v>
      </c>
      <c r="J158" s="301"/>
      <c r="K158" s="297"/>
    </row>
    <row r="159" spans="2:11" ht="15" customHeight="1">
      <c r="B159" s="303"/>
      <c r="C159" s="285"/>
      <c r="D159" s="285"/>
      <c r="E159" s="285"/>
      <c r="F159" s="285"/>
      <c r="G159" s="285"/>
      <c r="H159" s="285"/>
      <c r="I159" s="285"/>
      <c r="J159" s="285"/>
      <c r="K159" s="304"/>
    </row>
    <row r="160" spans="2:11" ht="18.75" customHeight="1">
      <c r="B160" s="252"/>
      <c r="C160" s="256"/>
      <c r="D160" s="256"/>
      <c r="E160" s="256"/>
      <c r="F160" s="275"/>
      <c r="G160" s="256"/>
      <c r="H160" s="256"/>
      <c r="I160" s="256"/>
      <c r="J160" s="256"/>
      <c r="K160" s="252"/>
    </row>
    <row r="161" spans="2:11" ht="18.75" customHeight="1">
      <c r="B161" s="262"/>
      <c r="C161" s="262"/>
      <c r="D161" s="262"/>
      <c r="E161" s="262"/>
      <c r="F161" s="262"/>
      <c r="G161" s="262"/>
      <c r="H161" s="262"/>
      <c r="I161" s="262"/>
      <c r="J161" s="262"/>
      <c r="K161" s="262"/>
    </row>
    <row r="162" spans="2:11" ht="7.5" customHeight="1">
      <c r="B162" s="244"/>
      <c r="C162" s="245"/>
      <c r="D162" s="245"/>
      <c r="E162" s="245"/>
      <c r="F162" s="245"/>
      <c r="G162" s="245"/>
      <c r="H162" s="245"/>
      <c r="I162" s="245"/>
      <c r="J162" s="245"/>
      <c r="K162" s="246"/>
    </row>
    <row r="163" spans="2:11" ht="45" customHeight="1">
      <c r="B163" s="247"/>
      <c r="C163" s="370" t="s">
        <v>498</v>
      </c>
      <c r="D163" s="370"/>
      <c r="E163" s="370"/>
      <c r="F163" s="370"/>
      <c r="G163" s="370"/>
      <c r="H163" s="370"/>
      <c r="I163" s="370"/>
      <c r="J163" s="370"/>
      <c r="K163" s="248"/>
    </row>
    <row r="164" spans="2:11" ht="17.25" customHeight="1">
      <c r="B164" s="247"/>
      <c r="C164" s="268" t="s">
        <v>427</v>
      </c>
      <c r="D164" s="268"/>
      <c r="E164" s="268"/>
      <c r="F164" s="268" t="s">
        <v>428</v>
      </c>
      <c r="G164" s="305"/>
      <c r="H164" s="306" t="s">
        <v>114</v>
      </c>
      <c r="I164" s="306" t="s">
        <v>61</v>
      </c>
      <c r="J164" s="268" t="s">
        <v>429</v>
      </c>
      <c r="K164" s="248"/>
    </row>
    <row r="165" spans="2:11" ht="17.25" customHeight="1">
      <c r="B165" s="249"/>
      <c r="C165" s="270" t="s">
        <v>430</v>
      </c>
      <c r="D165" s="270"/>
      <c r="E165" s="270"/>
      <c r="F165" s="271" t="s">
        <v>431</v>
      </c>
      <c r="G165" s="307"/>
      <c r="H165" s="308"/>
      <c r="I165" s="308"/>
      <c r="J165" s="270" t="s">
        <v>432</v>
      </c>
      <c r="K165" s="250"/>
    </row>
    <row r="166" spans="2:11" ht="5.25" customHeight="1">
      <c r="B166" s="276"/>
      <c r="C166" s="273"/>
      <c r="D166" s="273"/>
      <c r="E166" s="273"/>
      <c r="F166" s="273"/>
      <c r="G166" s="274"/>
      <c r="H166" s="273"/>
      <c r="I166" s="273"/>
      <c r="J166" s="273"/>
      <c r="K166" s="297"/>
    </row>
    <row r="167" spans="2:11" ht="15" customHeight="1">
      <c r="B167" s="276"/>
      <c r="C167" s="256" t="s">
        <v>436</v>
      </c>
      <c r="D167" s="256"/>
      <c r="E167" s="256"/>
      <c r="F167" s="275" t="s">
        <v>433</v>
      </c>
      <c r="G167" s="256"/>
      <c r="H167" s="256" t="s">
        <v>472</v>
      </c>
      <c r="I167" s="256" t="s">
        <v>435</v>
      </c>
      <c r="J167" s="256">
        <v>120</v>
      </c>
      <c r="K167" s="297"/>
    </row>
    <row r="168" spans="2:11" ht="15" customHeight="1">
      <c r="B168" s="276"/>
      <c r="C168" s="256" t="s">
        <v>481</v>
      </c>
      <c r="D168" s="256"/>
      <c r="E168" s="256"/>
      <c r="F168" s="275" t="s">
        <v>433</v>
      </c>
      <c r="G168" s="256"/>
      <c r="H168" s="256" t="s">
        <v>482</v>
      </c>
      <c r="I168" s="256" t="s">
        <v>435</v>
      </c>
      <c r="J168" s="256" t="s">
        <v>483</v>
      </c>
      <c r="K168" s="297"/>
    </row>
    <row r="169" spans="2:11" ht="15" customHeight="1">
      <c r="B169" s="276"/>
      <c r="C169" s="256" t="s">
        <v>382</v>
      </c>
      <c r="D169" s="256"/>
      <c r="E169" s="256"/>
      <c r="F169" s="275" t="s">
        <v>433</v>
      </c>
      <c r="G169" s="256"/>
      <c r="H169" s="256" t="s">
        <v>499</v>
      </c>
      <c r="I169" s="256" t="s">
        <v>435</v>
      </c>
      <c r="J169" s="256" t="s">
        <v>483</v>
      </c>
      <c r="K169" s="297"/>
    </row>
    <row r="170" spans="2:11" ht="15" customHeight="1">
      <c r="B170" s="276"/>
      <c r="C170" s="256" t="s">
        <v>438</v>
      </c>
      <c r="D170" s="256"/>
      <c r="E170" s="256"/>
      <c r="F170" s="275" t="s">
        <v>439</v>
      </c>
      <c r="G170" s="256"/>
      <c r="H170" s="256" t="s">
        <v>499</v>
      </c>
      <c r="I170" s="256" t="s">
        <v>435</v>
      </c>
      <c r="J170" s="256">
        <v>50</v>
      </c>
      <c r="K170" s="297"/>
    </row>
    <row r="171" spans="2:11" ht="15" customHeight="1">
      <c r="B171" s="276"/>
      <c r="C171" s="256" t="s">
        <v>441</v>
      </c>
      <c r="D171" s="256"/>
      <c r="E171" s="256"/>
      <c r="F171" s="275" t="s">
        <v>433</v>
      </c>
      <c r="G171" s="256"/>
      <c r="H171" s="256" t="s">
        <v>499</v>
      </c>
      <c r="I171" s="256" t="s">
        <v>443</v>
      </c>
      <c r="J171" s="256"/>
      <c r="K171" s="297"/>
    </row>
    <row r="172" spans="2:11" ht="15" customHeight="1">
      <c r="B172" s="276"/>
      <c r="C172" s="256" t="s">
        <v>452</v>
      </c>
      <c r="D172" s="256"/>
      <c r="E172" s="256"/>
      <c r="F172" s="275" t="s">
        <v>439</v>
      </c>
      <c r="G172" s="256"/>
      <c r="H172" s="256" t="s">
        <v>499</v>
      </c>
      <c r="I172" s="256" t="s">
        <v>435</v>
      </c>
      <c r="J172" s="256">
        <v>50</v>
      </c>
      <c r="K172" s="297"/>
    </row>
    <row r="173" spans="2:11" ht="15" customHeight="1">
      <c r="B173" s="276"/>
      <c r="C173" s="256" t="s">
        <v>460</v>
      </c>
      <c r="D173" s="256"/>
      <c r="E173" s="256"/>
      <c r="F173" s="275" t="s">
        <v>439</v>
      </c>
      <c r="G173" s="256"/>
      <c r="H173" s="256" t="s">
        <v>499</v>
      </c>
      <c r="I173" s="256" t="s">
        <v>435</v>
      </c>
      <c r="J173" s="256">
        <v>50</v>
      </c>
      <c r="K173" s="297"/>
    </row>
    <row r="174" spans="2:11" ht="15" customHeight="1">
      <c r="B174" s="276"/>
      <c r="C174" s="256" t="s">
        <v>458</v>
      </c>
      <c r="D174" s="256"/>
      <c r="E174" s="256"/>
      <c r="F174" s="275" t="s">
        <v>439</v>
      </c>
      <c r="G174" s="256"/>
      <c r="H174" s="256" t="s">
        <v>499</v>
      </c>
      <c r="I174" s="256" t="s">
        <v>435</v>
      </c>
      <c r="J174" s="256">
        <v>50</v>
      </c>
      <c r="K174" s="297"/>
    </row>
    <row r="175" spans="2:11" ht="15" customHeight="1">
      <c r="B175" s="276"/>
      <c r="C175" s="256" t="s">
        <v>113</v>
      </c>
      <c r="D175" s="256"/>
      <c r="E175" s="256"/>
      <c r="F175" s="275" t="s">
        <v>433</v>
      </c>
      <c r="G175" s="256"/>
      <c r="H175" s="256" t="s">
        <v>500</v>
      </c>
      <c r="I175" s="256" t="s">
        <v>501</v>
      </c>
      <c r="J175" s="256"/>
      <c r="K175" s="297"/>
    </row>
    <row r="176" spans="2:11" ht="15" customHeight="1">
      <c r="B176" s="276"/>
      <c r="C176" s="256" t="s">
        <v>61</v>
      </c>
      <c r="D176" s="256"/>
      <c r="E176" s="256"/>
      <c r="F176" s="275" t="s">
        <v>433</v>
      </c>
      <c r="G176" s="256"/>
      <c r="H176" s="256" t="s">
        <v>502</v>
      </c>
      <c r="I176" s="256" t="s">
        <v>503</v>
      </c>
      <c r="J176" s="256">
        <v>1</v>
      </c>
      <c r="K176" s="297"/>
    </row>
    <row r="177" spans="2:11" ht="15" customHeight="1">
      <c r="B177" s="276"/>
      <c r="C177" s="256" t="s">
        <v>57</v>
      </c>
      <c r="D177" s="256"/>
      <c r="E177" s="256"/>
      <c r="F177" s="275" t="s">
        <v>433</v>
      </c>
      <c r="G177" s="256"/>
      <c r="H177" s="256" t="s">
        <v>504</v>
      </c>
      <c r="I177" s="256" t="s">
        <v>435</v>
      </c>
      <c r="J177" s="256">
        <v>20</v>
      </c>
      <c r="K177" s="297"/>
    </row>
    <row r="178" spans="2:11" ht="15" customHeight="1">
      <c r="B178" s="276"/>
      <c r="C178" s="256" t="s">
        <v>114</v>
      </c>
      <c r="D178" s="256"/>
      <c r="E178" s="256"/>
      <c r="F178" s="275" t="s">
        <v>433</v>
      </c>
      <c r="G178" s="256"/>
      <c r="H178" s="256" t="s">
        <v>505</v>
      </c>
      <c r="I178" s="256" t="s">
        <v>435</v>
      </c>
      <c r="J178" s="256">
        <v>255</v>
      </c>
      <c r="K178" s="297"/>
    </row>
    <row r="179" spans="2:11" ht="15" customHeight="1">
      <c r="B179" s="276"/>
      <c r="C179" s="256" t="s">
        <v>115</v>
      </c>
      <c r="D179" s="256"/>
      <c r="E179" s="256"/>
      <c r="F179" s="275" t="s">
        <v>433</v>
      </c>
      <c r="G179" s="256"/>
      <c r="H179" s="256" t="s">
        <v>398</v>
      </c>
      <c r="I179" s="256" t="s">
        <v>435</v>
      </c>
      <c r="J179" s="256">
        <v>10</v>
      </c>
      <c r="K179" s="297"/>
    </row>
    <row r="180" spans="2:11" ht="15" customHeight="1">
      <c r="B180" s="276"/>
      <c r="C180" s="256" t="s">
        <v>116</v>
      </c>
      <c r="D180" s="256"/>
      <c r="E180" s="256"/>
      <c r="F180" s="275" t="s">
        <v>433</v>
      </c>
      <c r="G180" s="256"/>
      <c r="H180" s="256" t="s">
        <v>506</v>
      </c>
      <c r="I180" s="256" t="s">
        <v>467</v>
      </c>
      <c r="J180" s="256"/>
      <c r="K180" s="297"/>
    </row>
    <row r="181" spans="2:11" ht="15" customHeight="1">
      <c r="B181" s="276"/>
      <c r="C181" s="256" t="s">
        <v>507</v>
      </c>
      <c r="D181" s="256"/>
      <c r="E181" s="256"/>
      <c r="F181" s="275" t="s">
        <v>433</v>
      </c>
      <c r="G181" s="256"/>
      <c r="H181" s="256" t="s">
        <v>508</v>
      </c>
      <c r="I181" s="256" t="s">
        <v>467</v>
      </c>
      <c r="J181" s="256"/>
      <c r="K181" s="297"/>
    </row>
    <row r="182" spans="2:11" ht="15" customHeight="1">
      <c r="B182" s="276"/>
      <c r="C182" s="256" t="s">
        <v>496</v>
      </c>
      <c r="D182" s="256"/>
      <c r="E182" s="256"/>
      <c r="F182" s="275" t="s">
        <v>433</v>
      </c>
      <c r="G182" s="256"/>
      <c r="H182" s="256" t="s">
        <v>509</v>
      </c>
      <c r="I182" s="256" t="s">
        <v>467</v>
      </c>
      <c r="J182" s="256"/>
      <c r="K182" s="297"/>
    </row>
    <row r="183" spans="2:11" ht="15" customHeight="1">
      <c r="B183" s="276"/>
      <c r="C183" s="256" t="s">
        <v>118</v>
      </c>
      <c r="D183" s="256"/>
      <c r="E183" s="256"/>
      <c r="F183" s="275" t="s">
        <v>439</v>
      </c>
      <c r="G183" s="256"/>
      <c r="H183" s="256" t="s">
        <v>510</v>
      </c>
      <c r="I183" s="256" t="s">
        <v>435</v>
      </c>
      <c r="J183" s="256">
        <v>50</v>
      </c>
      <c r="K183" s="297"/>
    </row>
    <row r="184" spans="2:11" ht="15" customHeight="1">
      <c r="B184" s="276"/>
      <c r="C184" s="256" t="s">
        <v>511</v>
      </c>
      <c r="D184" s="256"/>
      <c r="E184" s="256"/>
      <c r="F184" s="275" t="s">
        <v>439</v>
      </c>
      <c r="G184" s="256"/>
      <c r="H184" s="256" t="s">
        <v>512</v>
      </c>
      <c r="I184" s="256" t="s">
        <v>513</v>
      </c>
      <c r="J184" s="256"/>
      <c r="K184" s="297"/>
    </row>
    <row r="185" spans="2:11" ht="15" customHeight="1">
      <c r="B185" s="276"/>
      <c r="C185" s="256" t="s">
        <v>514</v>
      </c>
      <c r="D185" s="256"/>
      <c r="E185" s="256"/>
      <c r="F185" s="275" t="s">
        <v>439</v>
      </c>
      <c r="G185" s="256"/>
      <c r="H185" s="256" t="s">
        <v>515</v>
      </c>
      <c r="I185" s="256" t="s">
        <v>513</v>
      </c>
      <c r="J185" s="256"/>
      <c r="K185" s="297"/>
    </row>
    <row r="186" spans="2:11" ht="15" customHeight="1">
      <c r="B186" s="276"/>
      <c r="C186" s="256" t="s">
        <v>516</v>
      </c>
      <c r="D186" s="256"/>
      <c r="E186" s="256"/>
      <c r="F186" s="275" t="s">
        <v>439</v>
      </c>
      <c r="G186" s="256"/>
      <c r="H186" s="256" t="s">
        <v>517</v>
      </c>
      <c r="I186" s="256" t="s">
        <v>513</v>
      </c>
      <c r="J186" s="256"/>
      <c r="K186" s="297"/>
    </row>
    <row r="187" spans="2:11" ht="15" customHeight="1">
      <c r="B187" s="276"/>
      <c r="C187" s="309" t="s">
        <v>518</v>
      </c>
      <c r="D187" s="256"/>
      <c r="E187" s="256"/>
      <c r="F187" s="275" t="s">
        <v>439</v>
      </c>
      <c r="G187" s="256"/>
      <c r="H187" s="256" t="s">
        <v>519</v>
      </c>
      <c r="I187" s="256" t="s">
        <v>520</v>
      </c>
      <c r="J187" s="310" t="s">
        <v>521</v>
      </c>
      <c r="K187" s="297"/>
    </row>
    <row r="188" spans="2:11" ht="15" customHeight="1">
      <c r="B188" s="276"/>
      <c r="C188" s="261" t="s">
        <v>46</v>
      </c>
      <c r="D188" s="256"/>
      <c r="E188" s="256"/>
      <c r="F188" s="275" t="s">
        <v>433</v>
      </c>
      <c r="G188" s="256"/>
      <c r="H188" s="252" t="s">
        <v>522</v>
      </c>
      <c r="I188" s="256" t="s">
        <v>523</v>
      </c>
      <c r="J188" s="256"/>
      <c r="K188" s="297"/>
    </row>
    <row r="189" spans="2:11" ht="15" customHeight="1">
      <c r="B189" s="276"/>
      <c r="C189" s="261" t="s">
        <v>524</v>
      </c>
      <c r="D189" s="256"/>
      <c r="E189" s="256"/>
      <c r="F189" s="275" t="s">
        <v>433</v>
      </c>
      <c r="G189" s="256"/>
      <c r="H189" s="256" t="s">
        <v>525</v>
      </c>
      <c r="I189" s="256" t="s">
        <v>467</v>
      </c>
      <c r="J189" s="256"/>
      <c r="K189" s="297"/>
    </row>
    <row r="190" spans="2:11" ht="15" customHeight="1">
      <c r="B190" s="276"/>
      <c r="C190" s="261" t="s">
        <v>526</v>
      </c>
      <c r="D190" s="256"/>
      <c r="E190" s="256"/>
      <c r="F190" s="275" t="s">
        <v>433</v>
      </c>
      <c r="G190" s="256"/>
      <c r="H190" s="256" t="s">
        <v>527</v>
      </c>
      <c r="I190" s="256" t="s">
        <v>467</v>
      </c>
      <c r="J190" s="256"/>
      <c r="K190" s="297"/>
    </row>
    <row r="191" spans="2:11" ht="15" customHeight="1">
      <c r="B191" s="276"/>
      <c r="C191" s="261" t="s">
        <v>528</v>
      </c>
      <c r="D191" s="256"/>
      <c r="E191" s="256"/>
      <c r="F191" s="275" t="s">
        <v>439</v>
      </c>
      <c r="G191" s="256"/>
      <c r="H191" s="256" t="s">
        <v>529</v>
      </c>
      <c r="I191" s="256" t="s">
        <v>467</v>
      </c>
      <c r="J191" s="256"/>
      <c r="K191" s="297"/>
    </row>
    <row r="192" spans="2:11" ht="15" customHeight="1">
      <c r="B192" s="303"/>
      <c r="C192" s="311"/>
      <c r="D192" s="285"/>
      <c r="E192" s="285"/>
      <c r="F192" s="285"/>
      <c r="G192" s="285"/>
      <c r="H192" s="285"/>
      <c r="I192" s="285"/>
      <c r="J192" s="285"/>
      <c r="K192" s="304"/>
    </row>
    <row r="193" spans="2:11" ht="18.75" customHeight="1">
      <c r="B193" s="252"/>
      <c r="C193" s="256"/>
      <c r="D193" s="256"/>
      <c r="E193" s="256"/>
      <c r="F193" s="275"/>
      <c r="G193" s="256"/>
      <c r="H193" s="256"/>
      <c r="I193" s="256"/>
      <c r="J193" s="256"/>
      <c r="K193" s="252"/>
    </row>
    <row r="194" spans="2:11" ht="18.75" customHeight="1">
      <c r="B194" s="252"/>
      <c r="C194" s="256"/>
      <c r="D194" s="256"/>
      <c r="E194" s="256"/>
      <c r="F194" s="275"/>
      <c r="G194" s="256"/>
      <c r="H194" s="256"/>
      <c r="I194" s="256"/>
      <c r="J194" s="256"/>
      <c r="K194" s="252"/>
    </row>
    <row r="195" spans="2:11" ht="18.75" customHeight="1">
      <c r="B195" s="262"/>
      <c r="C195" s="262"/>
      <c r="D195" s="262"/>
      <c r="E195" s="262"/>
      <c r="F195" s="262"/>
      <c r="G195" s="262"/>
      <c r="H195" s="262"/>
      <c r="I195" s="262"/>
      <c r="J195" s="262"/>
      <c r="K195" s="262"/>
    </row>
    <row r="196" spans="2:11">
      <c r="B196" s="244"/>
      <c r="C196" s="245"/>
      <c r="D196" s="245"/>
      <c r="E196" s="245"/>
      <c r="F196" s="245"/>
      <c r="G196" s="245"/>
      <c r="H196" s="245"/>
      <c r="I196" s="245"/>
      <c r="J196" s="245"/>
      <c r="K196" s="246"/>
    </row>
    <row r="197" spans="2:11" ht="21">
      <c r="B197" s="247"/>
      <c r="C197" s="370" t="s">
        <v>530</v>
      </c>
      <c r="D197" s="370"/>
      <c r="E197" s="370"/>
      <c r="F197" s="370"/>
      <c r="G197" s="370"/>
      <c r="H197" s="370"/>
      <c r="I197" s="370"/>
      <c r="J197" s="370"/>
      <c r="K197" s="248"/>
    </row>
    <row r="198" spans="2:11" ht="25.5" customHeight="1">
      <c r="B198" s="247"/>
      <c r="C198" s="312" t="s">
        <v>531</v>
      </c>
      <c r="D198" s="312"/>
      <c r="E198" s="312"/>
      <c r="F198" s="312" t="s">
        <v>532</v>
      </c>
      <c r="G198" s="313"/>
      <c r="H198" s="369" t="s">
        <v>533</v>
      </c>
      <c r="I198" s="369"/>
      <c r="J198" s="369"/>
      <c r="K198" s="248"/>
    </row>
    <row r="199" spans="2:11" ht="5.25" customHeight="1">
      <c r="B199" s="276"/>
      <c r="C199" s="273"/>
      <c r="D199" s="273"/>
      <c r="E199" s="273"/>
      <c r="F199" s="273"/>
      <c r="G199" s="256"/>
      <c r="H199" s="273"/>
      <c r="I199" s="273"/>
      <c r="J199" s="273"/>
      <c r="K199" s="297"/>
    </row>
    <row r="200" spans="2:11" ht="15" customHeight="1">
      <c r="B200" s="276"/>
      <c r="C200" s="256" t="s">
        <v>523</v>
      </c>
      <c r="D200" s="256"/>
      <c r="E200" s="256"/>
      <c r="F200" s="275" t="s">
        <v>47</v>
      </c>
      <c r="G200" s="256"/>
      <c r="H200" s="367" t="s">
        <v>534</v>
      </c>
      <c r="I200" s="367"/>
      <c r="J200" s="367"/>
      <c r="K200" s="297"/>
    </row>
    <row r="201" spans="2:11" ht="15" customHeight="1">
      <c r="B201" s="276"/>
      <c r="C201" s="282"/>
      <c r="D201" s="256"/>
      <c r="E201" s="256"/>
      <c r="F201" s="275" t="s">
        <v>48</v>
      </c>
      <c r="G201" s="256"/>
      <c r="H201" s="367" t="s">
        <v>535</v>
      </c>
      <c r="I201" s="367"/>
      <c r="J201" s="367"/>
      <c r="K201" s="297"/>
    </row>
    <row r="202" spans="2:11" ht="15" customHeight="1">
      <c r="B202" s="276"/>
      <c r="C202" s="282"/>
      <c r="D202" s="256"/>
      <c r="E202" s="256"/>
      <c r="F202" s="275" t="s">
        <v>51</v>
      </c>
      <c r="G202" s="256"/>
      <c r="H202" s="367" t="s">
        <v>536</v>
      </c>
      <c r="I202" s="367"/>
      <c r="J202" s="367"/>
      <c r="K202" s="297"/>
    </row>
    <row r="203" spans="2:11" ht="15" customHeight="1">
      <c r="B203" s="276"/>
      <c r="C203" s="256"/>
      <c r="D203" s="256"/>
      <c r="E203" s="256"/>
      <c r="F203" s="275" t="s">
        <v>49</v>
      </c>
      <c r="G203" s="256"/>
      <c r="H203" s="367" t="s">
        <v>537</v>
      </c>
      <c r="I203" s="367"/>
      <c r="J203" s="367"/>
      <c r="K203" s="297"/>
    </row>
    <row r="204" spans="2:11" ht="15" customHeight="1">
      <c r="B204" s="276"/>
      <c r="C204" s="256"/>
      <c r="D204" s="256"/>
      <c r="E204" s="256"/>
      <c r="F204" s="275" t="s">
        <v>50</v>
      </c>
      <c r="G204" s="256"/>
      <c r="H204" s="367" t="s">
        <v>538</v>
      </c>
      <c r="I204" s="367"/>
      <c r="J204" s="367"/>
      <c r="K204" s="297"/>
    </row>
    <row r="205" spans="2:11" ht="15" customHeight="1">
      <c r="B205" s="276"/>
      <c r="C205" s="256"/>
      <c r="D205" s="256"/>
      <c r="E205" s="256"/>
      <c r="F205" s="275"/>
      <c r="G205" s="256"/>
      <c r="H205" s="256"/>
      <c r="I205" s="256"/>
      <c r="J205" s="256"/>
      <c r="K205" s="297"/>
    </row>
    <row r="206" spans="2:11" ht="15" customHeight="1">
      <c r="B206" s="276"/>
      <c r="C206" s="256" t="s">
        <v>479</v>
      </c>
      <c r="D206" s="256"/>
      <c r="E206" s="256"/>
      <c r="F206" s="275" t="s">
        <v>83</v>
      </c>
      <c r="G206" s="256"/>
      <c r="H206" s="367" t="s">
        <v>539</v>
      </c>
      <c r="I206" s="367"/>
      <c r="J206" s="367"/>
      <c r="K206" s="297"/>
    </row>
    <row r="207" spans="2:11" ht="15" customHeight="1">
      <c r="B207" s="276"/>
      <c r="C207" s="282"/>
      <c r="D207" s="256"/>
      <c r="E207" s="256"/>
      <c r="F207" s="275" t="s">
        <v>376</v>
      </c>
      <c r="G207" s="256"/>
      <c r="H207" s="367" t="s">
        <v>377</v>
      </c>
      <c r="I207" s="367"/>
      <c r="J207" s="367"/>
      <c r="K207" s="297"/>
    </row>
    <row r="208" spans="2:11" ht="15" customHeight="1">
      <c r="B208" s="276"/>
      <c r="C208" s="256"/>
      <c r="D208" s="256"/>
      <c r="E208" s="256"/>
      <c r="F208" s="275" t="s">
        <v>374</v>
      </c>
      <c r="G208" s="256"/>
      <c r="H208" s="367" t="s">
        <v>540</v>
      </c>
      <c r="I208" s="367"/>
      <c r="J208" s="367"/>
      <c r="K208" s="297"/>
    </row>
    <row r="209" spans="2:11" ht="15" customHeight="1">
      <c r="B209" s="314"/>
      <c r="C209" s="282"/>
      <c r="D209" s="282"/>
      <c r="E209" s="282"/>
      <c r="F209" s="275" t="s">
        <v>378</v>
      </c>
      <c r="G209" s="261"/>
      <c r="H209" s="368" t="s">
        <v>379</v>
      </c>
      <c r="I209" s="368"/>
      <c r="J209" s="368"/>
      <c r="K209" s="315"/>
    </row>
    <row r="210" spans="2:11" ht="15" customHeight="1">
      <c r="B210" s="314"/>
      <c r="C210" s="282"/>
      <c r="D210" s="282"/>
      <c r="E210" s="282"/>
      <c r="F210" s="275" t="s">
        <v>380</v>
      </c>
      <c r="G210" s="261"/>
      <c r="H210" s="368" t="s">
        <v>541</v>
      </c>
      <c r="I210" s="368"/>
      <c r="J210" s="368"/>
      <c r="K210" s="315"/>
    </row>
    <row r="211" spans="2:11" ht="15" customHeight="1">
      <c r="B211" s="314"/>
      <c r="C211" s="282"/>
      <c r="D211" s="282"/>
      <c r="E211" s="282"/>
      <c r="F211" s="316"/>
      <c r="G211" s="261"/>
      <c r="H211" s="317"/>
      <c r="I211" s="317"/>
      <c r="J211" s="317"/>
      <c r="K211" s="315"/>
    </row>
    <row r="212" spans="2:11" ht="15" customHeight="1">
      <c r="B212" s="314"/>
      <c r="C212" s="256" t="s">
        <v>503</v>
      </c>
      <c r="D212" s="282"/>
      <c r="E212" s="282"/>
      <c r="F212" s="275">
        <v>1</v>
      </c>
      <c r="G212" s="261"/>
      <c r="H212" s="368" t="s">
        <v>542</v>
      </c>
      <c r="I212" s="368"/>
      <c r="J212" s="368"/>
      <c r="K212" s="315"/>
    </row>
    <row r="213" spans="2:11" ht="15" customHeight="1">
      <c r="B213" s="314"/>
      <c r="C213" s="282"/>
      <c r="D213" s="282"/>
      <c r="E213" s="282"/>
      <c r="F213" s="275">
        <v>2</v>
      </c>
      <c r="G213" s="261"/>
      <c r="H213" s="368" t="s">
        <v>543</v>
      </c>
      <c r="I213" s="368"/>
      <c r="J213" s="368"/>
      <c r="K213" s="315"/>
    </row>
    <row r="214" spans="2:11" ht="15" customHeight="1">
      <c r="B214" s="314"/>
      <c r="C214" s="282"/>
      <c r="D214" s="282"/>
      <c r="E214" s="282"/>
      <c r="F214" s="275">
        <v>3</v>
      </c>
      <c r="G214" s="261"/>
      <c r="H214" s="368" t="s">
        <v>544</v>
      </c>
      <c r="I214" s="368"/>
      <c r="J214" s="368"/>
      <c r="K214" s="315"/>
    </row>
    <row r="215" spans="2:11" ht="15" customHeight="1">
      <c r="B215" s="314"/>
      <c r="C215" s="282"/>
      <c r="D215" s="282"/>
      <c r="E215" s="282"/>
      <c r="F215" s="275">
        <v>4</v>
      </c>
      <c r="G215" s="261"/>
      <c r="H215" s="368" t="s">
        <v>545</v>
      </c>
      <c r="I215" s="368"/>
      <c r="J215" s="368"/>
      <c r="K215" s="315"/>
    </row>
    <row r="216" spans="2:11" ht="12.75" customHeight="1">
      <c r="B216" s="318"/>
      <c r="C216" s="319"/>
      <c r="D216" s="319"/>
      <c r="E216" s="319"/>
      <c r="F216" s="319"/>
      <c r="G216" s="319"/>
      <c r="H216" s="319"/>
      <c r="I216" s="319"/>
      <c r="J216" s="319"/>
      <c r="K216" s="320"/>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SO 1.1 - Zřízení povrchu ...</vt:lpstr>
      <vt:lpstr>Pokyny pro vyplnění</vt:lpstr>
      <vt:lpstr>'Rekapitulace stavby'!Názvy_tisku</vt:lpstr>
      <vt:lpstr>'SO 1.1 - Zřízení povrchu ...'!Názvy_tisku</vt:lpstr>
      <vt:lpstr>'Pokyny pro vyplnění'!Oblast_tisku</vt:lpstr>
      <vt:lpstr>'Rekapitulace stavby'!Oblast_tisku</vt:lpstr>
      <vt:lpstr>'SO 1.1 - Zřízení povrchu ...'!Oblast_tisku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Rousek</dc:creator>
  <cp:lastModifiedBy>Martin Rousek</cp:lastModifiedBy>
  <dcterms:created xsi:type="dcterms:W3CDTF">2017-03-29T13:17:03Z</dcterms:created>
  <dcterms:modified xsi:type="dcterms:W3CDTF">2017-03-29T13:17:06Z</dcterms:modified>
</cp:coreProperties>
</file>